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조수민\교내 장학\2019 1학기 장학금 업무파일♥♥♥\2019-1 조교_메신저 전송파일\"/>
    </mc:Choice>
  </mc:AlternateContent>
  <bookViews>
    <workbookView xWindow="0" yWindow="0" windowWidth="28800" windowHeight="12390" tabRatio="685"/>
  </bookViews>
  <sheets>
    <sheet name="수정본(190404)" sheetId="9" r:id="rId1"/>
  </sheets>
  <definedNames>
    <definedName name="_xlnm.Print_Area" localSheetId="0">'수정본(190404)'!$A$1:$K$126</definedName>
    <definedName name="_xlnm.Print_Titles" localSheetId="0">'수정본(190404)'!$1:$3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9" l="1"/>
  <c r="F113" i="9" l="1"/>
  <c r="F112" i="9"/>
  <c r="F111" i="9"/>
  <c r="F110" i="9"/>
  <c r="F24" i="9" l="1"/>
  <c r="F105" i="9" l="1"/>
  <c r="F104" i="9"/>
  <c r="F100" i="9"/>
  <c r="F102" i="9"/>
  <c r="F103" i="9"/>
  <c r="F87" i="9"/>
  <c r="F79" i="9"/>
  <c r="F80" i="9"/>
  <c r="F71" i="9"/>
  <c r="F70" i="9"/>
  <c r="F101" i="9"/>
  <c r="F99" i="9"/>
  <c r="F97" i="9"/>
  <c r="F96" i="9"/>
  <c r="F92" i="9"/>
  <c r="F91" i="9"/>
  <c r="F88" i="9"/>
  <c r="F85" i="9"/>
  <c r="F82" i="9"/>
  <c r="F78" i="9"/>
  <c r="F72" i="9"/>
  <c r="F41" i="9"/>
  <c r="F40" i="9"/>
  <c r="F39" i="9"/>
  <c r="F38" i="9"/>
  <c r="F35" i="9"/>
  <c r="F33" i="9"/>
  <c r="F32" i="9"/>
  <c r="F31" i="9"/>
  <c r="F30" i="9"/>
  <c r="F29" i="9"/>
  <c r="F28" i="9"/>
  <c r="F27" i="9"/>
  <c r="F26" i="9"/>
  <c r="F25" i="9"/>
  <c r="F23" i="9"/>
  <c r="F22" i="9"/>
  <c r="F21" i="9"/>
  <c r="F20" i="9"/>
  <c r="F19" i="9"/>
  <c r="F18" i="9"/>
  <c r="F17" i="9"/>
  <c r="F16" i="9"/>
  <c r="F15" i="9"/>
  <c r="F14" i="9"/>
  <c r="F12" i="9"/>
  <c r="F11" i="9"/>
  <c r="F10" i="9"/>
  <c r="F9" i="9"/>
  <c r="F8" i="9"/>
  <c r="F7" i="9"/>
  <c r="F6" i="9"/>
  <c r="F5" i="9"/>
  <c r="F4" i="9"/>
</calcChain>
</file>

<file path=xl/sharedStrings.xml><?xml version="1.0" encoding="utf-8"?>
<sst xmlns="http://schemas.openxmlformats.org/spreadsheetml/2006/main" count="345" uniqueCount="213">
  <si>
    <t>3종</t>
    <phoneticPr fontId="4" type="noConversion"/>
  </si>
  <si>
    <t>2종</t>
    <phoneticPr fontId="4" type="noConversion"/>
  </si>
  <si>
    <t>생활비</t>
    <phoneticPr fontId="4" type="noConversion"/>
  </si>
  <si>
    <t>1종</t>
    <phoneticPr fontId="4" type="noConversion"/>
  </si>
  <si>
    <t>-</t>
    <phoneticPr fontId="4" type="noConversion"/>
  </si>
  <si>
    <t>학생처
선   발</t>
    <phoneticPr fontId="4" type="noConversion"/>
  </si>
  <si>
    <t>학  과
신  청</t>
    <phoneticPr fontId="4" type="noConversion"/>
  </si>
  <si>
    <t>등록금</t>
    <phoneticPr fontId="4" type="noConversion"/>
  </si>
  <si>
    <t>○ 자격증 취득사실/표창수상
 사실이 거짓으로 판단되는
 경우 자동 탈락</t>
    <phoneticPr fontId="4" type="noConversion"/>
  </si>
  <si>
    <t>입시처
선   발</t>
    <phoneticPr fontId="4" type="noConversion"/>
  </si>
  <si>
    <t>일정금액</t>
    <phoneticPr fontId="4" type="noConversion"/>
  </si>
  <si>
    <t>학  과
신  청
/
학생처
선   발</t>
    <phoneticPr fontId="4" type="noConversion"/>
  </si>
  <si>
    <t>공통</t>
    <phoneticPr fontId="4" type="noConversion"/>
  </si>
  <si>
    <t>특별장학금</t>
    <phoneticPr fontId="4" type="noConversion"/>
  </si>
  <si>
    <t>증빙서류</t>
    <phoneticPr fontId="4" type="noConversion"/>
  </si>
  <si>
    <t>희망장학</t>
    <phoneticPr fontId="4" type="noConversion"/>
  </si>
  <si>
    <t>재학생(토픽3급)</t>
    <phoneticPr fontId="4" type="noConversion"/>
  </si>
  <si>
    <t>○ 외국인 재학생은 토픽급수에
 따라 매학기별 지급예정
○ 국제교류센터, 입시홍보처
 선발 협조</t>
    <phoneticPr fontId="4" type="noConversion"/>
  </si>
  <si>
    <t>국  제
교  류
센  터
선  발</t>
    <phoneticPr fontId="4" type="noConversion"/>
  </si>
  <si>
    <t>외국인
유학생
장학</t>
    <phoneticPr fontId="4" type="noConversion"/>
  </si>
  <si>
    <t>정보통신공학과</t>
    <phoneticPr fontId="4" type="noConversion"/>
  </si>
  <si>
    <t>재학생</t>
    <phoneticPr fontId="4" type="noConversion"/>
  </si>
  <si>
    <t>본  부
선  발
/
학  과
신  청</t>
    <phoneticPr fontId="4" type="noConversion"/>
  </si>
  <si>
    <t>전공
심화
장학</t>
    <phoneticPr fontId="4" type="noConversion"/>
  </si>
  <si>
    <t>편입학
장   학</t>
    <phoneticPr fontId="4" type="noConversion"/>
  </si>
  <si>
    <t>성인학위과정장학</t>
    <phoneticPr fontId="4" type="noConversion"/>
  </si>
  <si>
    <t>○ 성적 및 인성이 우수한 자</t>
    <phoneticPr fontId="4" type="noConversion"/>
  </si>
  <si>
    <t>학  생
신  청</t>
    <phoneticPr fontId="4" type="noConversion"/>
  </si>
  <si>
    <t>다문화장학</t>
    <phoneticPr fontId="4" type="noConversion"/>
  </si>
  <si>
    <t>○ 입시홍보처-선발협조
○ 학생지원처-계속 장학생 관리
○ 교육지원대상자 증명서 제출</t>
    <phoneticPr fontId="4" type="noConversion"/>
  </si>
  <si>
    <t>하나원
관련서류
학생처
제출</t>
    <phoneticPr fontId="4" type="noConversion"/>
  </si>
  <si>
    <t>○ 북한이탈주민 : 입학금 50%, 수업료50%
 - 학교(교내장학, 교비) : 국제대학교 
 - 국가(교외장학, 국고보조금) : 통일부(하나원)</t>
    <phoneticPr fontId="4" type="noConversion"/>
  </si>
  <si>
    <t>공학, 자연과학1, 인문사회1, 예체능</t>
    <phoneticPr fontId="4" type="noConversion"/>
  </si>
  <si>
    <t>북한이탈주민장학</t>
    <phoneticPr fontId="4" type="noConversion"/>
  </si>
  <si>
    <t>학생처
제출</t>
    <phoneticPr fontId="4" type="noConversion"/>
  </si>
  <si>
    <t>교직원장학</t>
    <phoneticPr fontId="4" type="noConversion"/>
  </si>
  <si>
    <t>○ 국가유공자 자녀 : 입학금 50%(신입생의 경우), 수업료50%
 - 학교(교내장학, 교비) : 국제대학교
 - 국가(교외장학, 국고보조금) : 보훈청</t>
    <phoneticPr fontId="4" type="noConversion"/>
  </si>
  <si>
    <t>자녀</t>
    <phoneticPr fontId="4" type="noConversion"/>
  </si>
  <si>
    <t>○ 입시홍보처-선발협조
○ 학생지원처-계속 장학생 관리
○ 대학수업료등
  면제대상자 증명서 제출</t>
    <phoneticPr fontId="4" type="noConversion"/>
  </si>
  <si>
    <t>보훈청
관련서류
↓
학생처
제출</t>
    <phoneticPr fontId="4" type="noConversion"/>
  </si>
  <si>
    <t>○ 국가유공자 본인 : 입학금 100%(신입생의 경우), 수업료 100%
 ※ 초과학기자로 교내장학금으로 지급</t>
    <phoneticPr fontId="4" type="noConversion"/>
  </si>
  <si>
    <t>본인</t>
    <phoneticPr fontId="4" type="noConversion"/>
  </si>
  <si>
    <t>보훈장학</t>
    <phoneticPr fontId="4" type="noConversion"/>
  </si>
  <si>
    <t>만학도장학</t>
    <phoneticPr fontId="4" type="noConversion"/>
  </si>
  <si>
    <t>어울림
장학</t>
    <phoneticPr fontId="4" type="noConversion"/>
  </si>
  <si>
    <t>차상위
계층
증명서</t>
    <phoneticPr fontId="4" type="noConversion"/>
  </si>
  <si>
    <t>등록금</t>
  </si>
  <si>
    <t>생활
복지
장학</t>
    <phoneticPr fontId="4" type="noConversion"/>
  </si>
  <si>
    <t>자연과학 3유형(간호)</t>
    <phoneticPr fontId="4" type="noConversion"/>
  </si>
  <si>
    <t>입학우수장학
(2016학년도 입학생)</t>
    <phoneticPr fontId="4" type="noConversion"/>
  </si>
  <si>
    <t>대가성</t>
    <phoneticPr fontId="4" type="noConversion"/>
  </si>
  <si>
    <t>8종</t>
    <phoneticPr fontId="4" type="noConversion"/>
  </si>
  <si>
    <t>7종</t>
    <phoneticPr fontId="4" type="noConversion"/>
  </si>
  <si>
    <t>6종</t>
  </si>
  <si>
    <t>5종</t>
  </si>
  <si>
    <t>4종</t>
    <phoneticPr fontId="4" type="noConversion"/>
  </si>
  <si>
    <t>○ 대의원 의장 : 수업료 100%</t>
    <phoneticPr fontId="4" type="noConversion"/>
  </si>
  <si>
    <t>○ 총학생회 회장 : 수업료 100%</t>
    <phoneticPr fontId="4" type="noConversion"/>
  </si>
  <si>
    <t>봉
사
장
학</t>
    <phoneticPr fontId="4" type="noConversion"/>
  </si>
  <si>
    <t>자연과학 2유형(안경)</t>
    <phoneticPr fontId="4" type="noConversion"/>
  </si>
  <si>
    <t>3
학
년</t>
    <phoneticPr fontId="4" type="noConversion"/>
  </si>
  <si>
    <t>4종</t>
  </si>
  <si>
    <t>2
학
년</t>
    <phoneticPr fontId="4" type="noConversion"/>
  </si>
  <si>
    <t>등
록
금</t>
    <phoneticPr fontId="4" type="noConversion"/>
  </si>
  <si>
    <t>1종</t>
    <phoneticPr fontId="4" type="noConversion"/>
  </si>
  <si>
    <t>1
학
년</t>
    <phoneticPr fontId="4" type="noConversion"/>
  </si>
  <si>
    <t>성
적
우
수
장
학</t>
    <phoneticPr fontId="4" type="noConversion"/>
  </si>
  <si>
    <t>비고</t>
    <phoneticPr fontId="4" type="noConversion"/>
  </si>
  <si>
    <t>제출서류</t>
    <phoneticPr fontId="4" type="noConversion"/>
  </si>
  <si>
    <t>신청
방법</t>
    <phoneticPr fontId="4" type="noConversion"/>
  </si>
  <si>
    <t>장학
형식</t>
    <phoneticPr fontId="4" type="noConversion"/>
  </si>
  <si>
    <t>내용</t>
    <phoneticPr fontId="4" type="noConversion"/>
  </si>
  <si>
    <t>장학금액</t>
    <phoneticPr fontId="4" type="noConversion"/>
  </si>
  <si>
    <t>장학구분</t>
    <phoneticPr fontId="4" type="noConversion"/>
  </si>
  <si>
    <t>장학명</t>
    <phoneticPr fontId="4" type="noConversion"/>
  </si>
  <si>
    <t>연번</t>
    <phoneticPr fontId="4" type="noConversion"/>
  </si>
  <si>
    <t>공학, 예체능, 유아교육과, 경호보안과</t>
    <phoneticPr fontId="4" type="noConversion"/>
  </si>
  <si>
    <t>자연과학 2유형(간호)</t>
    <phoneticPr fontId="4" type="noConversion"/>
  </si>
  <si>
    <t>인문사회 1유형(유아)</t>
    <phoneticPr fontId="4" type="noConversion"/>
  </si>
  <si>
    <t>해당없음</t>
    <phoneticPr fontId="4" type="noConversion"/>
  </si>
  <si>
    <t>○ 본교 재직중인 교직원 또는 직계가족(배우자포함) : 수업료 100%
  ※ 교직원의 근무(계약)기간을 참고하여 심사 후 수혜여부 결정
 - 본교 재직중인 교직원 본인 : 재직증명서
 - 본교 재직중인 교직원의 직계가족 : 본인외 가족관계증명서</t>
    <phoneticPr fontId="4" type="noConversion"/>
  </si>
  <si>
    <t>○ 과(전공)별 차석 : 수업료 80%
 - 등록인원 41명 이상</t>
    <phoneticPr fontId="4" type="noConversion"/>
  </si>
  <si>
    <t>○ 과(전공)별 차석 : 수업료 80%
 - 등록인원 41명 이상</t>
  </si>
  <si>
    <t>월별로
출근부
제출</t>
    <phoneticPr fontId="4" type="noConversion"/>
  </si>
  <si>
    <t>○ 과(전공)별 4등 : 수업료 40% 
 - 등록인원 81명 이상</t>
    <phoneticPr fontId="4" type="noConversion"/>
  </si>
  <si>
    <t>공학, 자연과학1, 인문사회1, 예체능 1학년</t>
    <phoneticPr fontId="4" type="noConversion"/>
  </si>
  <si>
    <t>공학, 자연과학1, 인문사회1, 예체능 2학년</t>
    <phoneticPr fontId="4" type="noConversion"/>
  </si>
  <si>
    <t xml:space="preserve">○ 과(전공)별 5등 : 수업료 20% 
 - 등록인원 100명 이상 </t>
    <phoneticPr fontId="4" type="noConversion"/>
  </si>
  <si>
    <t>○ 과(전공)별 3등 : 수업료 60%
 - 등록인원 61명 이상</t>
    <phoneticPr fontId="4" type="noConversion"/>
  </si>
  <si>
    <t xml:space="preserve">○ 청운재 학생장 </t>
    <phoneticPr fontId="4" type="noConversion"/>
  </si>
  <si>
    <t xml:space="preserve">○ 청운재 층장 </t>
    <phoneticPr fontId="4" type="noConversion"/>
  </si>
  <si>
    <t>○ 총학생회 부회장 : 수업료 80%
○ 학과 학회장 : 수업료 80%</t>
    <phoneticPr fontId="4" type="noConversion"/>
  </si>
  <si>
    <t xml:space="preserve">   - 계속장학생
   (사회복지과, 아동보육과)</t>
    <phoneticPr fontId="4" type="noConversion"/>
  </si>
  <si>
    <t>유아교육학과</t>
    <phoneticPr fontId="4" type="noConversion"/>
  </si>
  <si>
    <t>호텔관광경영학과</t>
    <phoneticPr fontId="4" type="noConversion"/>
  </si>
  <si>
    <t>마일리지장학</t>
    <phoneticPr fontId="4" type="noConversion"/>
  </si>
  <si>
    <t>자연과학 3유형(간호)</t>
    <phoneticPr fontId="4" type="noConversion"/>
  </si>
  <si>
    <t>신입생</t>
    <phoneticPr fontId="4" type="noConversion"/>
  </si>
  <si>
    <t>○ 본 대학 외국인 유학생(본과)
○ 지급조건 : 토픽 3급
○ 수혜금액 : 수업료 30%</t>
    <phoneticPr fontId="4" type="noConversion"/>
  </si>
  <si>
    <t>○ 본 대학 외국인 유학생(본과)
○ 지급조건 : 토픽 4급
○ 수혜금액 : 수업료 40%</t>
    <phoneticPr fontId="4" type="noConversion"/>
  </si>
  <si>
    <t>일정금액</t>
  </si>
  <si>
    <t>근로장학</t>
    <phoneticPr fontId="4" type="noConversion"/>
  </si>
  <si>
    <t>등록금</t>
    <phoneticPr fontId="4" type="noConversion"/>
  </si>
  <si>
    <t>2019학년도 1학기 장학금 지급계획(안)</t>
    <phoneticPr fontId="4" type="noConversion"/>
  </si>
  <si>
    <t>○ 본 대학 외국인 유학생(본과)
○ 수혜금액 : 입학금 100% + 수업료 30%</t>
    <phoneticPr fontId="4" type="noConversion"/>
  </si>
  <si>
    <t>-</t>
    <phoneticPr fontId="4" type="noConversion"/>
  </si>
  <si>
    <t>어학능력우수장학</t>
    <phoneticPr fontId="4" type="noConversion"/>
  </si>
  <si>
    <t>평택사랑장학금</t>
    <phoneticPr fontId="4" type="noConversion"/>
  </si>
  <si>
    <t>공통</t>
    <phoneticPr fontId="4" type="noConversion"/>
  </si>
  <si>
    <t>○ 본 대학 전공심화로 입학한 학생(재학생)
○ 수혜금액 : 입학금 100%, 수업료 30%</t>
    <phoneticPr fontId="4" type="noConversion"/>
  </si>
  <si>
    <t>○ 입시홍보처 선발협조
○ 학생지원처-계속 장학생 관리</t>
    <phoneticPr fontId="4" type="noConversion"/>
  </si>
  <si>
    <t xml:space="preserve">○ 입시홍보처 선발협조
</t>
    <phoneticPr fontId="4" type="noConversion"/>
  </si>
  <si>
    <t>○ 입시홍보처-선발협조
○ 학생지원처-계속 장학생 관리</t>
    <phoneticPr fontId="4" type="noConversion"/>
  </si>
  <si>
    <t>○ 증빙서류 양식
 양식#1 학과장추천서
 양식#2 학과회의록</t>
    <phoneticPr fontId="4" type="noConversion"/>
  </si>
  <si>
    <t>자연과학 2유형(안경, 항공정비, 소방안전)</t>
    <phoneticPr fontId="4" type="noConversion"/>
  </si>
  <si>
    <t>인문사회 2유형(사복, 세무,호관, 아동)</t>
    <phoneticPr fontId="4" type="noConversion"/>
  </si>
  <si>
    <t>○ 간호과 3학년 수석 : 수업료 100%
 - 등록인원 15명 이상</t>
    <phoneticPr fontId="4" type="noConversion"/>
  </si>
  <si>
    <t>○ 유아교육과 3학년 수석 : 수업료 100%
 - 등록인원 15명 이상</t>
    <phoneticPr fontId="4" type="noConversion"/>
  </si>
  <si>
    <t>○ 안경광학과 3학년 수석 : 수업료 100%
 - 등록인원 15명 이상</t>
    <phoneticPr fontId="4" type="noConversion"/>
  </si>
  <si>
    <t>공학(전기)</t>
    <phoneticPr fontId="4" type="noConversion"/>
  </si>
  <si>
    <t>인문사회 2유형(호관)</t>
    <phoneticPr fontId="4" type="noConversion"/>
  </si>
  <si>
    <t>○ 총학생회 차장</t>
    <phoneticPr fontId="4" type="noConversion"/>
  </si>
  <si>
    <t>○ 학과 반대표</t>
    <phoneticPr fontId="4" type="noConversion"/>
  </si>
  <si>
    <t>자연과학 2유형(안경, 항공정비, 소방안전)</t>
    <phoneticPr fontId="4" type="noConversion"/>
  </si>
  <si>
    <t>○ 가족
·재학증명서
·가족관계
증명서
○ 장애인
복지카드
·가족관계
증명서</t>
    <phoneticPr fontId="4" type="noConversion"/>
  </si>
  <si>
    <t>·기초생활
수급자
증명서
·소득구간분위통지서</t>
    <phoneticPr fontId="4" type="noConversion"/>
  </si>
  <si>
    <t>인문사회 2유형(사복, 세무,호관, 아동)</t>
    <phoneticPr fontId="4" type="noConversion"/>
  </si>
  <si>
    <t>공학, 자연과학1, 인문사회1, 예체능(보건)</t>
    <phoneticPr fontId="4" type="noConversion"/>
  </si>
  <si>
    <t>인문사회 2유형(아동)</t>
    <phoneticPr fontId="4" type="noConversion"/>
  </si>
  <si>
    <t>인문사회 2유형(사복, 세무, 호관, 아동)</t>
    <phoneticPr fontId="4" type="noConversion"/>
  </si>
  <si>
    <t>인문사회 2유형(사복, 세무, 호관, 아동)</t>
    <phoneticPr fontId="4" type="noConversion"/>
  </si>
  <si>
    <t>○ 지급기준
 - 만 25세 이상인 성인학습자전형으로 입학한 학생
 - 만 23세 이상이며 재직경력 3개월 이상인자 중 성인학습자 전형
○ 수혜금액 : 수업료 30%</t>
    <phoneticPr fontId="4" type="noConversion"/>
  </si>
  <si>
    <t>○ 다문화 가정의 일원인 자 관련 증빙서류
○ 관련 증빙서류(기본증명서) 제출</t>
    <phoneticPr fontId="4" type="noConversion"/>
  </si>
  <si>
    <t>입학금</t>
    <phoneticPr fontId="4" type="noConversion"/>
  </si>
  <si>
    <t>인문사회 2유형(아동)</t>
    <phoneticPr fontId="4" type="noConversion"/>
  </si>
  <si>
    <t>유아교육과</t>
    <phoneticPr fontId="4" type="noConversion"/>
  </si>
  <si>
    <t>○ 본 대학 2018학년도 신입생으로 편입전형으로 입학한 편입학생
○ 수혜금액 : 입학금 100%, 수업료 50%</t>
    <phoneticPr fontId="4" type="noConversion"/>
  </si>
  <si>
    <t>입학금</t>
    <phoneticPr fontId="4" type="noConversion"/>
  </si>
  <si>
    <t>사회복지학과2</t>
    <phoneticPr fontId="4" type="noConversion"/>
  </si>
  <si>
    <t>사회복지학과3</t>
  </si>
  <si>
    <t>사회복지학과, 아동보육학과1</t>
    <phoneticPr fontId="4" type="noConversion"/>
  </si>
  <si>
    <t>사회복지학과, 아동보육학과2</t>
    <phoneticPr fontId="4" type="noConversion"/>
  </si>
  <si>
    <t>재학생(토픽4급)</t>
    <phoneticPr fontId="4" type="noConversion"/>
  </si>
  <si>
    <t>재학생(토픽5급)</t>
    <phoneticPr fontId="4" type="noConversion"/>
  </si>
  <si>
    <t>인문사회 2유형(호관)</t>
    <phoneticPr fontId="4" type="noConversion"/>
  </si>
  <si>
    <t>○ 본 대학 외국인 유학생(본과)
○ 지급조건 : 토픽 5급
○ 수혜금액 : 수업료 50%</t>
    <phoneticPr fontId="4" type="noConversion"/>
  </si>
  <si>
    <t>공학(전자정보)</t>
    <phoneticPr fontId="4" type="noConversion"/>
  </si>
  <si>
    <t>공학(자차)</t>
    <phoneticPr fontId="4" type="noConversion"/>
  </si>
  <si>
    <t>스마트,기계,컴퓨터,호조,산업,뷰티</t>
    <phoneticPr fontId="4" type="noConversion"/>
  </si>
  <si>
    <t>세무,호텔</t>
    <phoneticPr fontId="4" type="noConversion"/>
  </si>
  <si>
    <t>입학금</t>
    <phoneticPr fontId="4" type="noConversion"/>
  </si>
  <si>
    <t>연계자매MOU협약고교장학</t>
    <phoneticPr fontId="4" type="noConversion"/>
  </si>
  <si>
    <t>○ 연계 자매 MOU 협약 고교 출신자 중 학과별 수시, 정시 정원내 최초 합격자 중 상위 50% 해당자
○ 수혜금액 : 50만원</t>
    <phoneticPr fontId="4" type="noConversion"/>
  </si>
  <si>
    <t>○ 토익 700점 이상, 토플 IBT 70점 이상, 토플 PBT 530 이상, 텝스 600점 이상, 아이엘츠 6 이상, JPT 700점 이상, JLPT N2 이상, HSK 5급 이상, HSKK 상급
○ 수혜금액 : 200만원</t>
    <phoneticPr fontId="4" type="noConversion"/>
  </si>
  <si>
    <t>등록금</t>
    <phoneticPr fontId="4" type="noConversion"/>
  </si>
  <si>
    <t>성적증명서</t>
    <phoneticPr fontId="4" type="noConversion"/>
  </si>
  <si>
    <t>○ 평택지역 고등학교 출신자 또는 검정고시 출신자 중 평택 지역 거주자
   (2019.03.01 기준)
○ 수혜금액 : 30만원</t>
    <phoneticPr fontId="4" type="noConversion"/>
  </si>
  <si>
    <t>○ 증빙서류 양식
 양식#1 학과장추천서
 양식#2 학과회의록
 양식#3 본인 자술서 
 양식#4 증빙서류(활동내용 또는 가정형편 입증 가능한 서류)
 ex. 통장사본, 병원입원증명서, 소득급감 입증 서류</t>
    <phoneticPr fontId="4" type="noConversion"/>
  </si>
  <si>
    <t>기본
증명서</t>
    <phoneticPr fontId="4" type="noConversion"/>
  </si>
  <si>
    <t>학  과
신  청</t>
    <phoneticPr fontId="4" type="noConversion"/>
  </si>
  <si>
    <t>입시처
선   발</t>
  </si>
  <si>
    <t>입시처
선   발</t>
    <phoneticPr fontId="4" type="noConversion"/>
  </si>
  <si>
    <t>입시처
선   발</t>
    <phoneticPr fontId="4" type="noConversion"/>
  </si>
  <si>
    <t>자격취득
사실을
증명하는
자격증
사본 
또는
취득확인
증명서</t>
    <phoneticPr fontId="4" type="noConversion"/>
  </si>
  <si>
    <t>신입생 입학성적우수장학</t>
    <phoneticPr fontId="4" type="noConversion"/>
  </si>
  <si>
    <t>신입생 지역인재장학</t>
    <phoneticPr fontId="4" type="noConversion"/>
  </si>
  <si>
    <t>학과최우수장학(총장)</t>
    <phoneticPr fontId="4" type="noConversion"/>
  </si>
  <si>
    <t>신입생 전문대졸전형장학금</t>
    <phoneticPr fontId="4" type="noConversion"/>
  </si>
  <si>
    <t>신입생 농어촌전형장학금</t>
    <phoneticPr fontId="4" type="noConversion"/>
  </si>
  <si>
    <t>○ 정원외 전문대이상졸업자전형 입학자
○ 수혜금액 : 30만원</t>
    <phoneticPr fontId="4" type="noConversion"/>
  </si>
  <si>
    <t>○ 정원외 농어촌출신자전형 입학자
○ 수혜금액 : 30만원</t>
    <phoneticPr fontId="4" type="noConversion"/>
  </si>
  <si>
    <t>-</t>
    <phoneticPr fontId="4" type="noConversion"/>
  </si>
  <si>
    <t>자연과학 2유형(안경, 항공정비)</t>
    <phoneticPr fontId="4" type="noConversion"/>
  </si>
  <si>
    <t>자연과학 2유형(항공정비)</t>
    <phoneticPr fontId="4" type="noConversion"/>
  </si>
  <si>
    <t>자연과학 2유형(항공정비)</t>
    <phoneticPr fontId="4" type="noConversion"/>
  </si>
  <si>
    <t xml:space="preserve"> 학과(전공)별 성적인원을
 기준으로 함</t>
    <phoneticPr fontId="4" type="noConversion"/>
  </si>
  <si>
    <r>
      <t xml:space="preserve">○ 과(전공)별 수석 : 수업료 100%
 - 등록인원 15명 이상 
</t>
    </r>
    <r>
      <rPr>
        <b/>
        <sz val="11"/>
        <color rgb="FFFF0000"/>
        <rFont val="맑은 고딕"/>
        <family val="3"/>
        <charset val="129"/>
        <scheme val="minor"/>
      </rPr>
      <t xml:space="preserve"> ※ 등록인원 15명 미만 과(전공) 제외</t>
    </r>
    <phoneticPr fontId="4" type="noConversion"/>
  </si>
  <si>
    <r>
      <t xml:space="preserve">○ 과(전공)별 수석 : 수업료 100%
 - 등록인원 15명 이상 
 </t>
    </r>
    <r>
      <rPr>
        <b/>
        <sz val="11"/>
        <color rgb="FFFF0000"/>
        <rFont val="맑은 고딕"/>
        <family val="3"/>
        <charset val="129"/>
        <scheme val="minor"/>
      </rPr>
      <t>※ 등록인원 15명 미만 과(전공) 제외</t>
    </r>
    <phoneticPr fontId="4" type="noConversion"/>
  </si>
  <si>
    <r>
      <t xml:space="preserve">○ 2016학년도 신입생 중 입학우수장학으로 선발된 자
○ 수혜금액 : 수업료100%
○ 계속장학생 조건 : 1학년 1학기부터 매학기 4.0이상 유지
 </t>
    </r>
    <r>
      <rPr>
        <b/>
        <sz val="11"/>
        <color rgb="FFFF0000"/>
        <rFont val="맑은 고딕"/>
        <family val="3"/>
        <charset val="129"/>
        <scheme val="minor"/>
      </rPr>
      <t>※ 단 한번이라도 4.0 미달시 장학대상자 탈락</t>
    </r>
    <phoneticPr fontId="4" type="noConversion"/>
  </si>
  <si>
    <r>
      <t xml:space="preserve">공학, 자연과학1, 인문사회1, 예체능 </t>
    </r>
    <r>
      <rPr>
        <b/>
        <sz val="11"/>
        <color rgb="FFFF0000"/>
        <rFont val="맑은 고딕"/>
        <family val="3"/>
        <charset val="129"/>
        <scheme val="minor"/>
      </rPr>
      <t>1학년</t>
    </r>
    <phoneticPr fontId="4" type="noConversion"/>
  </si>
  <si>
    <r>
      <t xml:space="preserve">○ 국가장학 0~2분위 장학생 중 1유형 미수혜자
   (한국장학재단 국가장학금 계속장학생 기준에 탈락 하거나, 소득분위 심사가 지연된 학생, 1학년 1학기 신입생, 국가장학금 미신청자 등)
   * 교내장학금 기준 : 직전학기 12~15학점 이상, 74점(2.00점)이상의 성적
      ㄴ 18학년 이전 입학생은 15학점 이상 필수이수
      ㄴ 18학년 입학생부터 12학점 이상 필수이수
○ 수혜금액 : 입학금 100%(1학년), 수업료100%
○ 제출서류 : 
① 0분위 : 기초생활수급자증명서 
② 1~2분위 : 소득구간(분위)통지서
    * 소득구간(분위) 통지서 발급 절차 : 홈페이지 &gt; 장학금/학자금대출 &gt; 증명서발급 &gt; 소득구간(분위) 통지서 발급 &gt; [발급하기]
 </t>
    </r>
    <r>
      <rPr>
        <b/>
        <sz val="11"/>
        <color rgb="FFFF0000"/>
        <rFont val="맑은 고딕"/>
        <family val="3"/>
        <charset val="129"/>
        <scheme val="minor"/>
      </rPr>
      <t>※ 증빙서류는 관공서 발행으로 2019.01.01 이후 발급된 서류만 유효</t>
    </r>
    <r>
      <rPr>
        <b/>
        <sz val="11"/>
        <color rgb="FF0000FF"/>
        <rFont val="굴림"/>
        <family val="3"/>
        <charset val="129"/>
      </rPr>
      <t/>
    </r>
    <phoneticPr fontId="4" type="noConversion"/>
  </si>
  <si>
    <r>
      <t xml:space="preserve">자연과학 2유형 </t>
    </r>
    <r>
      <rPr>
        <b/>
        <sz val="11"/>
        <color rgb="FFFF0000"/>
        <rFont val="맑은 고딕"/>
        <family val="3"/>
        <charset val="129"/>
        <scheme val="minor"/>
      </rPr>
      <t>1학년</t>
    </r>
    <r>
      <rPr>
        <sz val="11"/>
        <rFont val="맑은 고딕"/>
        <family val="3"/>
        <charset val="129"/>
        <scheme val="minor"/>
      </rPr>
      <t>(안경, 항공정비, 소방안전)</t>
    </r>
    <phoneticPr fontId="4" type="noConversion"/>
  </si>
  <si>
    <r>
      <t xml:space="preserve">자연과학 3유형 </t>
    </r>
    <r>
      <rPr>
        <b/>
        <sz val="11"/>
        <color rgb="FFFF0000"/>
        <rFont val="맑은 고딕"/>
        <family val="3"/>
        <charset val="129"/>
        <scheme val="minor"/>
      </rPr>
      <t>1학년</t>
    </r>
    <r>
      <rPr>
        <sz val="11"/>
        <rFont val="맑은 고딕"/>
        <family val="3"/>
        <charset val="129"/>
        <scheme val="minor"/>
      </rPr>
      <t>(간호)</t>
    </r>
    <phoneticPr fontId="4" type="noConversion"/>
  </si>
  <si>
    <r>
      <t>인문사회 2유형</t>
    </r>
    <r>
      <rPr>
        <b/>
        <sz val="11"/>
        <color rgb="FFFF0000"/>
        <rFont val="맑은 고딕"/>
        <family val="3"/>
        <charset val="129"/>
        <scheme val="minor"/>
      </rPr>
      <t xml:space="preserve"> 1학년</t>
    </r>
    <r>
      <rPr>
        <sz val="11"/>
        <rFont val="맑은 고딕"/>
        <family val="3"/>
        <charset val="129"/>
        <scheme val="minor"/>
      </rPr>
      <t>(사복, 세무, 호관, 아동)</t>
    </r>
    <phoneticPr fontId="4" type="noConversion"/>
  </si>
  <si>
    <r>
      <t xml:space="preserve">공학, 자연과학1, 인문사회1, 예체능 </t>
    </r>
    <r>
      <rPr>
        <b/>
        <sz val="11"/>
        <color rgb="FF0000FF"/>
        <rFont val="맑은 고딕"/>
        <family val="3"/>
        <charset val="129"/>
        <scheme val="minor"/>
      </rPr>
      <t>2학년</t>
    </r>
    <phoneticPr fontId="4" type="noConversion"/>
  </si>
  <si>
    <r>
      <t>자연과학 2유형</t>
    </r>
    <r>
      <rPr>
        <b/>
        <sz val="11"/>
        <color rgb="FF0000FF"/>
        <rFont val="맑은 고딕"/>
        <family val="3"/>
        <charset val="129"/>
        <scheme val="minor"/>
      </rPr>
      <t xml:space="preserve"> 2,3학년</t>
    </r>
    <r>
      <rPr>
        <sz val="11"/>
        <rFont val="맑은 고딕"/>
        <family val="3"/>
        <charset val="129"/>
        <scheme val="minor"/>
      </rPr>
      <t>(안경, 항공정비, 소방안전)</t>
    </r>
    <phoneticPr fontId="4" type="noConversion"/>
  </si>
  <si>
    <r>
      <t xml:space="preserve">자연과학 3유형 </t>
    </r>
    <r>
      <rPr>
        <b/>
        <sz val="11"/>
        <color rgb="FF0000FF"/>
        <rFont val="맑은 고딕"/>
        <family val="3"/>
        <charset val="129"/>
        <scheme val="minor"/>
      </rPr>
      <t>2,3학년</t>
    </r>
    <r>
      <rPr>
        <sz val="11"/>
        <rFont val="맑은 고딕"/>
        <family val="3"/>
        <charset val="129"/>
        <scheme val="minor"/>
      </rPr>
      <t>(간호)</t>
    </r>
    <phoneticPr fontId="4" type="noConversion"/>
  </si>
  <si>
    <r>
      <t xml:space="preserve">인문사회 2유형 </t>
    </r>
    <r>
      <rPr>
        <b/>
        <sz val="11"/>
        <color rgb="FF0000FF"/>
        <rFont val="맑은 고딕"/>
        <family val="3"/>
        <charset val="129"/>
        <scheme val="minor"/>
      </rPr>
      <t>2학년</t>
    </r>
    <r>
      <rPr>
        <sz val="11"/>
        <rFont val="맑은 고딕"/>
        <family val="3"/>
        <charset val="129"/>
        <scheme val="minor"/>
      </rPr>
      <t>(사복, 세무, 호관, 아동)</t>
    </r>
    <phoneticPr fontId="4" type="noConversion"/>
  </si>
  <si>
    <r>
      <t xml:space="preserve">○ 국가장학 0, 1, 2분위 장학생 중 1유형 수혜자
○ 수혜금액 : 입학금 100%(1학년), 수업료100%
</t>
    </r>
    <r>
      <rPr>
        <b/>
        <sz val="11"/>
        <color rgb="FF0000FF"/>
        <rFont val="맑은 고딕"/>
        <family val="3"/>
        <charset val="129"/>
        <scheme val="minor"/>
      </rPr>
      <t>★ 선감면</t>
    </r>
    <phoneticPr fontId="4" type="noConversion"/>
  </si>
  <si>
    <r>
      <t>인문사회 2유형</t>
    </r>
    <r>
      <rPr>
        <b/>
        <sz val="11"/>
        <color rgb="FFFF0000"/>
        <rFont val="맑은 고딕"/>
        <family val="3"/>
        <charset val="129"/>
        <scheme val="minor"/>
      </rPr>
      <t xml:space="preserve"> 1학년</t>
    </r>
    <r>
      <rPr>
        <sz val="11"/>
        <rFont val="맑은 고딕"/>
        <family val="3"/>
        <charset val="129"/>
        <scheme val="minor"/>
      </rPr>
      <t>(사복, 세무, 호관, 아동)</t>
    </r>
    <phoneticPr fontId="4" type="noConversion"/>
  </si>
  <si>
    <r>
      <t xml:space="preserve">공학, 자연과학1, 인문사회1, 예체능 </t>
    </r>
    <r>
      <rPr>
        <b/>
        <sz val="11"/>
        <color rgb="FF0000FF"/>
        <rFont val="맑은 고딕"/>
        <family val="3"/>
        <charset val="129"/>
        <scheme val="minor"/>
      </rPr>
      <t>2학년</t>
    </r>
    <phoneticPr fontId="4" type="noConversion"/>
  </si>
  <si>
    <r>
      <t>자연과학 2유형</t>
    </r>
    <r>
      <rPr>
        <b/>
        <sz val="11"/>
        <color rgb="FF0000FF"/>
        <rFont val="맑은 고딕"/>
        <family val="3"/>
        <charset val="129"/>
        <scheme val="minor"/>
      </rPr>
      <t xml:space="preserve"> 2,3학년</t>
    </r>
    <r>
      <rPr>
        <sz val="11"/>
        <rFont val="맑은 고딕"/>
        <family val="3"/>
        <charset val="129"/>
        <scheme val="minor"/>
      </rPr>
      <t>(안경)</t>
    </r>
    <phoneticPr fontId="4" type="noConversion"/>
  </si>
  <si>
    <r>
      <t xml:space="preserve">자연과학 3유형 </t>
    </r>
    <r>
      <rPr>
        <b/>
        <sz val="11"/>
        <color rgb="FF0000FF"/>
        <rFont val="맑은 고딕"/>
        <family val="3"/>
        <charset val="129"/>
        <scheme val="minor"/>
      </rPr>
      <t>2,3학년</t>
    </r>
    <r>
      <rPr>
        <sz val="11"/>
        <rFont val="맑은 고딕"/>
        <family val="3"/>
        <charset val="129"/>
        <scheme val="minor"/>
      </rPr>
      <t>(간호)</t>
    </r>
    <phoneticPr fontId="4" type="noConversion"/>
  </si>
  <si>
    <r>
      <t xml:space="preserve">인문사회 2유형 </t>
    </r>
    <r>
      <rPr>
        <b/>
        <sz val="11"/>
        <color rgb="FF0000FF"/>
        <rFont val="맑은 고딕"/>
        <family val="3"/>
        <charset val="129"/>
        <scheme val="minor"/>
      </rPr>
      <t>2학년</t>
    </r>
    <r>
      <rPr>
        <sz val="11"/>
        <rFont val="맑은 고딕"/>
        <family val="3"/>
        <charset val="129"/>
        <scheme val="minor"/>
      </rPr>
      <t>(사복, 세무, 호관, 아동)</t>
    </r>
    <phoneticPr fontId="4" type="noConversion"/>
  </si>
  <si>
    <r>
      <t xml:space="preserve">○ 소년, 소녀가장의 경우
○ 정부에서 인정하는 경제사정이 곤란함을 증빙 할 수 있는 서류
○ 차상위계층증명서(한부모가족 증명서, 장애(아동)수당 대상자
 확인서, 차상위 본인부담경감대상자 증명서, 자활근로자 확인서,
 요금감면 이동전화 서비스 신청용 감면대상자 증명서, 이동전화
 요금감면 소득인정액 증명서)
 </t>
    </r>
    <r>
      <rPr>
        <b/>
        <sz val="11"/>
        <color rgb="FFFF0000"/>
        <rFont val="맑은 고딕"/>
        <family val="3"/>
        <charset val="129"/>
        <scheme val="minor"/>
      </rPr>
      <t>※ 증빙서류는 관공서 발행으로 2019.01.01 이후 발급된 서류만 유효</t>
    </r>
    <phoneticPr fontId="4" type="noConversion"/>
  </si>
  <si>
    <r>
      <t xml:space="preserve">○ 본 대학에 형제·자매가 동시에 재학중인 경우 </t>
    </r>
    <r>
      <rPr>
        <b/>
        <sz val="11"/>
        <color rgb="FFFF0000"/>
        <rFont val="맑은 고딕"/>
        <family val="3"/>
        <charset val="129"/>
        <scheme val="minor"/>
      </rPr>
      <t>1명에게만 지급</t>
    </r>
    <r>
      <rPr>
        <sz val="11"/>
        <rFont val="맑은 고딕"/>
        <family val="3"/>
        <charset val="129"/>
        <scheme val="minor"/>
      </rPr>
      <t xml:space="preserve">
 </t>
    </r>
    <r>
      <rPr>
        <b/>
        <sz val="11"/>
        <color rgb="FFFF0000"/>
        <rFont val="맑은 고딕"/>
        <family val="3"/>
        <charset val="129"/>
        <scheme val="minor"/>
      </rPr>
      <t>※ 두 학생 모두 2019학년도 1학기 재학중이어야만 함</t>
    </r>
    <r>
      <rPr>
        <sz val="11"/>
        <rFont val="맑은 고딕"/>
        <family val="3"/>
        <charset val="129"/>
        <scheme val="minor"/>
      </rPr>
      <t xml:space="preserve">
   (둘 중 한 명이 휴학상태인 경우 신청자격 탈락)
○ 신청방법 : 증빙서류를 구비하여 형제·자매 중</t>
    </r>
    <r>
      <rPr>
        <b/>
        <sz val="11"/>
        <color rgb="FFFF0000"/>
        <rFont val="맑은 고딕"/>
        <family val="3"/>
        <charset val="129"/>
        <scheme val="minor"/>
      </rPr>
      <t xml:space="preserve"> 1명만 신청</t>
    </r>
    <r>
      <rPr>
        <sz val="11"/>
        <rFont val="맑은 고딕"/>
        <family val="3"/>
        <charset val="129"/>
        <scheme val="minor"/>
      </rPr>
      <t xml:space="preserve">
○ 증빙서류 : 두 학생의 재학증명서, 가족관계증명서
</t>
    </r>
    <r>
      <rPr>
        <b/>
        <sz val="11"/>
        <color rgb="FFFF0000"/>
        <rFont val="맑은 고딕"/>
        <family val="3"/>
        <charset val="129"/>
        <scheme val="minor"/>
      </rPr>
      <t xml:space="preserve"> ※ 증빙서류는 관공서(학교) 발행으로
    2019.01.01 이후 발급된 서류만 유효</t>
    </r>
    <phoneticPr fontId="4" type="noConversion"/>
  </si>
  <si>
    <t>자연과학 2유형 (안경, 항공정비, 소방안전)</t>
    <phoneticPr fontId="4" type="noConversion"/>
  </si>
  <si>
    <r>
      <t xml:space="preserve">인문사회 2유형 </t>
    </r>
    <r>
      <rPr>
        <b/>
        <sz val="11"/>
        <color rgb="FF0000FF"/>
        <rFont val="맑은 고딕"/>
        <family val="3"/>
        <charset val="129"/>
        <scheme val="minor"/>
      </rPr>
      <t>2학년</t>
    </r>
    <r>
      <rPr>
        <sz val="11"/>
        <rFont val="맑은 고딕"/>
        <family val="3"/>
        <charset val="129"/>
        <scheme val="minor"/>
      </rPr>
      <t>(아동)</t>
    </r>
    <phoneticPr fontId="4" type="noConversion"/>
  </si>
  <si>
    <r>
      <t xml:space="preserve">인문사회 2유형 </t>
    </r>
    <r>
      <rPr>
        <b/>
        <sz val="11"/>
        <color rgb="FFFF0000"/>
        <rFont val="맑은 고딕"/>
        <family val="3"/>
        <charset val="129"/>
        <scheme val="minor"/>
      </rPr>
      <t>1학년</t>
    </r>
    <r>
      <rPr>
        <sz val="11"/>
        <rFont val="맑은 고딕"/>
        <family val="3"/>
        <charset val="129"/>
        <scheme val="minor"/>
      </rPr>
      <t>(사복, 세무,호관, 아동)</t>
    </r>
    <phoneticPr fontId="4" type="noConversion"/>
  </si>
  <si>
    <r>
      <t xml:space="preserve">○ 만 50세 이상의 재학생으로 재학생에게 모범이 되는자
</t>
    </r>
    <r>
      <rPr>
        <b/>
        <sz val="11"/>
        <rFont val="맑은 고딕"/>
        <family val="3"/>
        <charset val="129"/>
        <scheme val="minor"/>
      </rPr>
      <t xml:space="preserve"> </t>
    </r>
    <r>
      <rPr>
        <b/>
        <sz val="11"/>
        <color rgb="FFFF0000"/>
        <rFont val="맑은 고딕"/>
        <family val="3"/>
        <charset val="129"/>
        <scheme val="minor"/>
      </rPr>
      <t>※ 산업체위탁교육생 및 성인학위과정 학습자 제외</t>
    </r>
    <r>
      <rPr>
        <sz val="11"/>
        <rFont val="맑은 고딕"/>
        <family val="3"/>
        <charset val="129"/>
        <scheme val="minor"/>
      </rPr>
      <t xml:space="preserve">
○ 제출서류 : 신분증사본 또는 주민등록등본</t>
    </r>
    <phoneticPr fontId="4" type="noConversion"/>
  </si>
  <si>
    <r>
      <t xml:space="preserve">○ 학과별 수시, 정시 정원내 최초 합격자 중 상위 30% 해당자
    </t>
    </r>
    <r>
      <rPr>
        <sz val="11"/>
        <color rgb="FFFF0000"/>
        <rFont val="맑은 고딕"/>
        <family val="3"/>
        <charset val="129"/>
        <scheme val="minor"/>
      </rPr>
      <t>※ 성인학습자전형, 검정고시 및 외국고교 출신자 제외</t>
    </r>
    <r>
      <rPr>
        <sz val="11"/>
        <rFont val="맑은 고딕"/>
        <family val="3"/>
        <charset val="129"/>
        <scheme val="minor"/>
      </rPr>
      <t xml:space="preserve">
○ 수혜금액 : 수업료 1/2</t>
    </r>
    <phoneticPr fontId="4" type="noConversion"/>
  </si>
  <si>
    <r>
      <t xml:space="preserve">○ 서울, 인천, 경기 이외 지역 고등학교 출신자 중 학과별 수시, 정시 정원내 최초합격자 중 상위 50% 해당자
</t>
    </r>
    <r>
      <rPr>
        <sz val="11"/>
        <color rgb="FFFF0000"/>
        <rFont val="맑은 고딕"/>
        <family val="3"/>
        <charset val="129"/>
        <scheme val="minor"/>
      </rPr>
      <t xml:space="preserve">    ※ 성인학습자전형, 검정고시 및 외국고교 출신자 제외</t>
    </r>
    <r>
      <rPr>
        <sz val="11"/>
        <rFont val="맑은 고딕"/>
        <family val="3"/>
        <charset val="129"/>
        <scheme val="minor"/>
      </rPr>
      <t xml:space="preserve">
○ 수혜금액 : 100만원</t>
    </r>
    <phoneticPr fontId="4" type="noConversion"/>
  </si>
  <si>
    <r>
      <t xml:space="preserve">○ 정원내 입학자 중 학과수석
○ 수혜금액 : 수업료 100% 
    </t>
    </r>
    <r>
      <rPr>
        <sz val="11"/>
        <color rgb="FFFF0000"/>
        <rFont val="맑은 고딕"/>
        <family val="3"/>
        <charset val="129"/>
        <scheme val="minor"/>
      </rPr>
      <t>※ 성인학습자전형 제외</t>
    </r>
    <phoneticPr fontId="4" type="noConversion"/>
  </si>
  <si>
    <t>○ 총학생회 부장, 학과 부학회장, 학과총무
    방송국 실무국장, 학보사 편집장</t>
    <phoneticPr fontId="4" type="noConversion"/>
  </si>
  <si>
    <t>중복되는 경우 상위 장학금을 지급(청운재 학생장, 층장 제외)</t>
    <phoneticPr fontId="4" type="noConversion"/>
  </si>
  <si>
    <t>○ 방송국 부장, 학보사 정기자</t>
    <phoneticPr fontId="4" type="noConversion"/>
  </si>
  <si>
    <t>○ 행정부서 근로(교내근로)
○ 국가교육 근로(교내근로, 기관근로)</t>
    <phoneticPr fontId="4" type="noConversion"/>
  </si>
  <si>
    <r>
      <t xml:space="preserve">○ 본인 및 직계가족(부모, 형제, 자매, 배우자 포함)중
    </t>
    </r>
    <r>
      <rPr>
        <b/>
        <u/>
        <sz val="11"/>
        <color rgb="FF0000FF"/>
        <rFont val="맑은 고딕"/>
        <family val="3"/>
        <charset val="129"/>
        <scheme val="minor"/>
      </rPr>
      <t>장애 1~6급</t>
    </r>
    <r>
      <rPr>
        <sz val="11"/>
        <rFont val="맑은 고딕"/>
        <family val="3"/>
        <charset val="129"/>
        <scheme val="minor"/>
      </rPr>
      <t xml:space="preserve">의 장애인의 경우
○ 증빙서류 : 장애인복지카드 사본, 가족관계증명서
  </t>
    </r>
    <r>
      <rPr>
        <b/>
        <sz val="11"/>
        <color rgb="FFFF0000"/>
        <rFont val="맑은 고딕"/>
        <family val="3"/>
        <charset val="129"/>
        <scheme val="minor"/>
      </rPr>
      <t>※ 증빙서류는 관공서 발행으로 2019.01.01 이후 발급된 서류만 유효</t>
    </r>
    <phoneticPr fontId="4" type="noConversion"/>
  </si>
  <si>
    <t>○ 1) 가정형편이 갑자기 어렵게 되어 학업을 지속하기 어려운 경우 장학위원회의 심의를 통과한 자
  2) 소득분위 3분위로 국가장학금 최대금액지원 해당자이나, 타학교에서 편입하면서 수혜횟수가 초과되어 국가장학금 [거절]된 학생
○ 가정형편이 갑자기 어렵게 된 내용을 객관적으로 증명
○ 가정상황을 증명할 수 있는 증빙서류 제출
 - 학과장 추천서, 학과 회의록, 본인 자술서 등</t>
    <phoneticPr fontId="4" type="noConversion"/>
  </si>
  <si>
    <r>
      <t>○ 전국 방송, 언론매체를 통하여
 학교의 명예 및 홍보가 되었다고 인정되는 학생
○ 학교발전에 공헌한 자로 타의 모범이 되는 자
○ 기타 장학위원회에서 심의하여 인정한 학생</t>
    </r>
    <r>
      <rPr>
        <sz val="11"/>
        <color rgb="FF0000FF"/>
        <rFont val="맑은 고딕"/>
        <family val="3"/>
        <charset val="129"/>
        <scheme val="minor"/>
      </rPr>
      <t xml:space="preserve">
</t>
    </r>
    <phoneticPr fontId="4" type="noConversion"/>
  </si>
  <si>
    <r>
      <rPr>
        <b/>
        <sz val="11"/>
        <rFont val="맑은 고딕"/>
        <family val="3"/>
        <charset val="129"/>
        <scheme val="minor"/>
      </rPr>
      <t xml:space="preserve">1. 국제으뜸장학 </t>
    </r>
    <r>
      <rPr>
        <sz val="11"/>
        <rFont val="맑은 고딕"/>
        <family val="3"/>
        <charset val="129"/>
        <scheme val="minor"/>
      </rPr>
      <t xml:space="preserve">
○ 자격증 사본 제출 
 · 캡쳐본 안됨, 반드시 자격증 사본 제출
 · 단순히 합격되었다는 캡쳐화면 제출 시 탈락
   ① 전공관련 국가공인자격증 취득자 </t>
    </r>
    <r>
      <rPr>
        <b/>
        <sz val="11"/>
        <color rgb="FFFF0000"/>
        <rFont val="맑은 고딕"/>
        <family val="3"/>
        <charset val="129"/>
        <scheme val="minor"/>
      </rPr>
      <t xml:space="preserve">→ 7점
 </t>
    </r>
    <r>
      <rPr>
        <sz val="11"/>
        <color rgb="FFFF0000"/>
        <rFont val="맑은 고딕"/>
        <family val="3"/>
        <charset val="129"/>
        <scheme val="minor"/>
      </rPr>
      <t xml:space="preserve"> </t>
    </r>
    <r>
      <rPr>
        <sz val="11"/>
        <color rgb="FF0000FF"/>
        <rFont val="맑은 고딕"/>
        <family val="3"/>
        <charset val="129"/>
        <scheme val="minor"/>
      </rPr>
      <t xml:space="preserve">예) 한국산업인력공단, 한국생산성본부, 한국기술자격검정원 주관 시험 </t>
    </r>
    <r>
      <rPr>
        <sz val="11"/>
        <rFont val="맑은 고딕"/>
        <family val="3"/>
        <charset val="129"/>
        <scheme val="minor"/>
      </rPr>
      <t xml:space="preserve">
   ② 어학성적 우수자 : TOEIC 700점 이상, JLPT N1 이상, JPT NIKKEN 700점 이상,  新 HSK 5급 이상 </t>
    </r>
    <r>
      <rPr>
        <b/>
        <sz val="11"/>
        <color rgb="FFFF0000"/>
        <rFont val="맑은 고딕"/>
        <family val="3"/>
        <charset val="129"/>
        <scheme val="minor"/>
      </rPr>
      <t>→ 7점</t>
    </r>
    <r>
      <rPr>
        <sz val="11"/>
        <rFont val="맑은 고딕"/>
        <family val="3"/>
        <charset val="129"/>
        <scheme val="minor"/>
      </rPr>
      <t xml:space="preserve">
   ③ 민간자격증 </t>
    </r>
    <r>
      <rPr>
        <b/>
        <sz val="11"/>
        <color rgb="FFFF0000"/>
        <rFont val="맑은 고딕"/>
        <family val="3"/>
        <charset val="129"/>
        <scheme val="minor"/>
      </rPr>
      <t>→ 2점</t>
    </r>
    <r>
      <rPr>
        <sz val="11"/>
        <rFont val="맑은 고딕"/>
        <family val="3"/>
        <charset val="129"/>
        <scheme val="minor"/>
      </rPr>
      <t xml:space="preserve">
   ④ 정부기관주최(전국규모) 각종 경진대회 대상, 최우수상 표창 </t>
    </r>
    <r>
      <rPr>
        <b/>
        <sz val="11"/>
        <color rgb="FFFF0000"/>
        <rFont val="맑은 고딕"/>
        <family val="3"/>
        <charset val="129"/>
        <scheme val="minor"/>
      </rPr>
      <t xml:space="preserve">→ 7점
</t>
    </r>
    <r>
      <rPr>
        <sz val="11"/>
        <rFont val="맑은 고딕"/>
        <family val="3"/>
        <charset val="129"/>
        <scheme val="minor"/>
      </rPr>
      <t xml:space="preserve">
○ 자격증 사본(시험일기준)
</t>
    </r>
    <r>
      <rPr>
        <b/>
        <sz val="11"/>
        <color rgb="FFFF0000"/>
        <rFont val="맑은 고딕"/>
        <family val="3"/>
        <charset val="129"/>
        <scheme val="minor"/>
      </rPr>
      <t xml:space="preserve"> - 2018.11.30 ~ 2019.04.30</t>
    </r>
    <r>
      <rPr>
        <sz val="11"/>
        <rFont val="맑은 고딕"/>
        <family val="3"/>
        <charset val="129"/>
        <scheme val="minor"/>
      </rPr>
      <t xml:space="preserve">
○ 유의사항 : 이전학기에 제출했던 자격증은 재제출 불가(마일리지 중복 지급불가)
</t>
    </r>
    <r>
      <rPr>
        <b/>
        <sz val="11"/>
        <rFont val="맑은 고딕"/>
        <family val="3"/>
        <charset val="129"/>
        <scheme val="minor"/>
      </rPr>
      <t>2. 청운재 상점</t>
    </r>
    <r>
      <rPr>
        <sz val="11"/>
        <rFont val="맑은 고딕"/>
        <family val="3"/>
        <charset val="129"/>
        <scheme val="minor"/>
      </rPr>
      <t xml:space="preserve">
○ 생활관 프로그램 상점 지급기준에 따라 마일리지 포인트 지급
</t>
    </r>
    <r>
      <rPr>
        <b/>
        <sz val="11"/>
        <rFont val="맑은 고딕"/>
        <family val="3"/>
        <charset val="129"/>
        <scheme val="minor"/>
      </rPr>
      <t>3. 비교과 프로그램 수료자</t>
    </r>
    <r>
      <rPr>
        <sz val="11"/>
        <rFont val="맑은 고딕"/>
        <family val="3"/>
        <charset val="129"/>
        <scheme val="minor"/>
      </rPr>
      <t xml:space="preserve">
ex. 학과별 운영 프로그램, 인사캠페인 우수실천자 등
</t>
    </r>
    <r>
      <rPr>
        <sz val="11"/>
        <color rgb="FFFF0000"/>
        <rFont val="굴림"/>
        <family val="3"/>
        <charset val="129"/>
      </rPr>
      <t/>
    </r>
    <phoneticPr fontId="4" type="noConversion"/>
  </si>
  <si>
    <t>생활비</t>
    <phoneticPr fontId="4" type="noConversion"/>
  </si>
  <si>
    <t>▣ 2019-1 마일리지장학 지급기준
    마일리지장학3종) 30점 → 300,000원
    마일리지장학2종) 50점 → 500,000원
    마일리지장학1종) 70점 → 700,000원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</si>
</sst>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;[Red]#,##0"/>
    <numFmt numFmtId="177" formatCode="#,##0_ "/>
    <numFmt numFmtId="178" formatCode="0.0%"/>
    <numFmt numFmtId="179" formatCode="[DBNum4][$-412]General"/>
    <numFmt numFmtId="180" formatCode="#,##0_);[Red]\(#,##0\)"/>
    <numFmt numFmtId="181" formatCode="_(* #,##0_);_(* \(#,##0\);_(* &quot;-&quot;_);_(@_)"/>
  </numFmts>
  <fonts count="2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돋움"/>
      <family val="3"/>
      <charset val="129"/>
    </font>
    <font>
      <sz val="8"/>
      <name val="굴림"/>
      <family val="3"/>
      <charset val="129"/>
    </font>
    <font>
      <b/>
      <sz val="10"/>
      <name val="굴림"/>
      <family val="3"/>
      <charset val="129"/>
    </font>
    <font>
      <sz val="14"/>
      <name val="굴림"/>
      <family val="3"/>
      <charset val="129"/>
    </font>
    <font>
      <sz val="20"/>
      <name val="굴림"/>
      <family val="3"/>
      <charset val="129"/>
    </font>
    <font>
      <sz val="12"/>
      <name val="굴림"/>
      <family val="3"/>
      <charset val="129"/>
    </font>
    <font>
      <b/>
      <sz val="11"/>
      <color rgb="FF0000FF"/>
      <name val="굴림"/>
      <family val="3"/>
      <charset val="129"/>
    </font>
    <font>
      <sz val="11"/>
      <color rgb="FFFF0000"/>
      <name val="굴림"/>
      <family val="3"/>
      <charset val="129"/>
    </font>
    <font>
      <sz val="10"/>
      <name val="Arial"/>
      <family val="2"/>
    </font>
    <font>
      <b/>
      <sz val="24"/>
      <name val="HY헤드라인M"/>
      <family val="1"/>
      <charset val="129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u/>
      <sz val="11"/>
      <color rgb="FF0000FF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0" borderId="0"/>
    <xf numFmtId="181" fontId="12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/>
    </xf>
    <xf numFmtId="41" fontId="3" fillId="0" borderId="0" xfId="1" applyFont="1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179" fontId="7" fillId="0" borderId="0" xfId="0" applyNumberFormat="1" applyFont="1" applyFill="1">
      <alignment vertical="center"/>
    </xf>
    <xf numFmtId="179" fontId="7" fillId="0" borderId="0" xfId="0" applyNumberFormat="1" applyFo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8" fillId="0" borderId="0" xfId="1" applyFont="1" applyAlignment="1">
      <alignment vertical="center"/>
    </xf>
    <xf numFmtId="0" fontId="8" fillId="0" borderId="0" xfId="0" applyFont="1" applyAlignment="1">
      <alignment vertical="center" shrinkToFit="1"/>
    </xf>
    <xf numFmtId="178" fontId="9" fillId="0" borderId="0" xfId="0" applyNumberFormat="1" applyFont="1" applyAlignment="1">
      <alignment vertical="center"/>
    </xf>
    <xf numFmtId="9" fontId="3" fillId="0" borderId="0" xfId="6" applyFont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10" fontId="17" fillId="0" borderId="0" xfId="0" applyNumberFormat="1" applyFont="1" applyAlignment="1">
      <alignment vertical="center" shrinkToFit="1"/>
    </xf>
    <xf numFmtId="41" fontId="17" fillId="0" borderId="0" xfId="1" applyFont="1" applyBorder="1">
      <alignment vertical="center"/>
    </xf>
    <xf numFmtId="176" fontId="15" fillId="0" borderId="0" xfId="0" applyNumberFormat="1" applyFont="1" applyBorder="1" applyAlignment="1">
      <alignment vertical="center" wrapText="1"/>
    </xf>
    <xf numFmtId="176" fontId="18" fillId="0" borderId="0" xfId="0" applyNumberFormat="1" applyFont="1" applyBorder="1" applyAlignment="1">
      <alignment vertical="center" wrapText="1"/>
    </xf>
    <xf numFmtId="176" fontId="18" fillId="0" borderId="0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 shrinkToFit="1"/>
    </xf>
    <xf numFmtId="177" fontId="14" fillId="3" borderId="1" xfId="0" applyNumberFormat="1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 wrapText="1"/>
    </xf>
    <xf numFmtId="41" fontId="15" fillId="0" borderId="1" xfId="1" applyFont="1" applyFill="1" applyBorder="1">
      <alignment vertical="center"/>
    </xf>
    <xf numFmtId="0" fontId="15" fillId="0" borderId="1" xfId="0" applyFont="1" applyFill="1" applyBorder="1" applyAlignment="1">
      <alignment horizontal="left" vertical="center" shrinkToFit="1"/>
    </xf>
    <xf numFmtId="0" fontId="15" fillId="3" borderId="1" xfId="0" applyFont="1" applyFill="1" applyBorder="1" applyAlignment="1">
      <alignment horizontal="left" vertical="center" shrinkToFit="1"/>
    </xf>
    <xf numFmtId="41" fontId="15" fillId="3" borderId="1" xfId="1" applyFont="1" applyFill="1" applyBorder="1">
      <alignment vertical="center"/>
    </xf>
    <xf numFmtId="0" fontId="15" fillId="3" borderId="1" xfId="0" applyFont="1" applyFill="1" applyBorder="1" applyAlignment="1">
      <alignment horizontal="left" vertical="center" wrapText="1" shrinkToFit="1"/>
    </xf>
    <xf numFmtId="41" fontId="15" fillId="3" borderId="1" xfId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 shrinkToFit="1"/>
    </xf>
    <xf numFmtId="41" fontId="15" fillId="5" borderId="1" xfId="1" applyFont="1" applyFill="1" applyBorder="1">
      <alignment vertical="center"/>
    </xf>
    <xf numFmtId="0" fontId="15" fillId="5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180" fontId="17" fillId="0" borderId="1" xfId="0" applyNumberFormat="1" applyFont="1" applyFill="1" applyBorder="1" applyAlignment="1">
      <alignment horizontal="left" vertical="center" wrapText="1"/>
    </xf>
    <xf numFmtId="180" fontId="17" fillId="2" borderId="1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 wrapText="1" shrinkToFit="1"/>
    </xf>
    <xf numFmtId="41" fontId="15" fillId="4" borderId="1" xfId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shrinkToFit="1"/>
    </xf>
    <xf numFmtId="180" fontId="15" fillId="4" borderId="1" xfId="0" applyNumberFormat="1" applyFont="1" applyFill="1" applyBorder="1" applyAlignment="1">
      <alignment vertical="center" wrapText="1"/>
    </xf>
    <xf numFmtId="180" fontId="17" fillId="0" borderId="1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left" vertical="center" wrapText="1"/>
    </xf>
    <xf numFmtId="41" fontId="15" fillId="0" borderId="1" xfId="1" applyFont="1" applyFill="1" applyBorder="1" applyAlignment="1">
      <alignment horizontal="right" vertical="center"/>
    </xf>
    <xf numFmtId="180" fontId="15" fillId="0" borderId="1" xfId="0" applyNumberFormat="1" applyFont="1" applyFill="1" applyBorder="1" applyAlignment="1">
      <alignment vertical="center" wrapText="1"/>
    </xf>
    <xf numFmtId="180" fontId="15" fillId="0" borderId="1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shrinkToFit="1"/>
    </xf>
    <xf numFmtId="180" fontId="17" fillId="0" borderId="1" xfId="0" applyNumberFormat="1" applyFont="1" applyFill="1" applyBorder="1" applyAlignment="1">
      <alignment horizontal="center" vertical="center"/>
    </xf>
    <xf numFmtId="180" fontId="17" fillId="0" borderId="1" xfId="0" quotePrefix="1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1" fontId="15" fillId="3" borderId="1" xfId="1" applyFont="1" applyFill="1" applyBorder="1" applyAlignment="1">
      <alignment horizontal="right" vertical="center"/>
    </xf>
    <xf numFmtId="180" fontId="15" fillId="3" borderId="1" xfId="0" applyNumberFormat="1" applyFont="1" applyFill="1" applyBorder="1" applyAlignment="1">
      <alignment vertical="center" wrapText="1"/>
    </xf>
    <xf numFmtId="180" fontId="15" fillId="3" borderId="1" xfId="0" applyNumberFormat="1" applyFont="1" applyFill="1" applyBorder="1" applyAlignment="1">
      <alignment vertical="center"/>
    </xf>
    <xf numFmtId="180" fontId="15" fillId="3" borderId="1" xfId="0" applyNumberFormat="1" applyFont="1" applyFill="1" applyBorder="1" applyAlignment="1">
      <alignment horizontal="left" vertical="center" wrapText="1"/>
    </xf>
    <xf numFmtId="41" fontId="15" fillId="0" borderId="1" xfId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shrinkToFit="1"/>
    </xf>
    <xf numFmtId="180" fontId="15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80" fontId="17" fillId="2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180" fontId="15" fillId="4" borderId="1" xfId="0" applyNumberFormat="1" applyFont="1" applyFill="1" applyBorder="1" applyAlignment="1">
      <alignment horizontal="left" vertical="center" wrapText="1"/>
    </xf>
    <xf numFmtId="180" fontId="17" fillId="0" borderId="1" xfId="0" applyNumberFormat="1" applyFont="1" applyFill="1" applyBorder="1" applyAlignment="1">
      <alignment horizontal="center" vertical="center" wrapText="1"/>
    </xf>
    <xf numFmtId="180" fontId="17" fillId="0" borderId="1" xfId="0" quotePrefix="1" applyNumberFormat="1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180" fontId="17" fillId="0" borderId="1" xfId="0" applyNumberFormat="1" applyFont="1" applyFill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center" vertical="center" wrapText="1"/>
    </xf>
    <xf numFmtId="180" fontId="17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left" vertical="center" wrapText="1"/>
    </xf>
    <xf numFmtId="180" fontId="15" fillId="0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shrinkToFit="1"/>
    </xf>
    <xf numFmtId="180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 shrinkToFit="1"/>
    </xf>
    <xf numFmtId="180" fontId="17" fillId="0" borderId="1" xfId="0" quotePrefix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 shrinkToFit="1"/>
    </xf>
    <xf numFmtId="180" fontId="15" fillId="3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180" fontId="15" fillId="3" borderId="1" xfId="0" applyNumberFormat="1" applyFont="1" applyFill="1" applyBorder="1" applyAlignment="1">
      <alignment horizontal="left" vertical="center"/>
    </xf>
    <xf numFmtId="180" fontId="15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80" fontId="15" fillId="3" borderId="1" xfId="0" applyNumberFormat="1" applyFont="1" applyFill="1" applyBorder="1" applyAlignment="1">
      <alignment vertical="center" wrapText="1"/>
    </xf>
    <xf numFmtId="180" fontId="15" fillId="3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" xfId="0" quotePrefix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180" fontId="15" fillId="0" borderId="1" xfId="0" applyNumberFormat="1" applyFont="1" applyFill="1" applyBorder="1" applyAlignment="1">
      <alignment vertical="center" wrapText="1"/>
    </xf>
    <xf numFmtId="180" fontId="15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</cellXfs>
  <cellStyles count="7">
    <cellStyle name="백분율" xfId="6" builtinId="5"/>
    <cellStyle name="백분율 2" xfId="5"/>
    <cellStyle name="쉼표 [0]" xfId="1" builtinId="6"/>
    <cellStyle name="쉼표 [0] 2" xfId="3"/>
    <cellStyle name="표준" xfId="0" builtinId="0"/>
    <cellStyle name="표준 2" xfId="2"/>
    <cellStyle name="표준 3" xfId="4"/>
  </cellStyles>
  <dxfs count="0"/>
  <tableStyles count="0" defaultTableStyle="TableStyleMedium2" defaultPivotStyle="PivotStyleLight16"/>
  <colors>
    <mruColors>
      <color rgb="FF0000FF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"/>
  <sheetViews>
    <sheetView tabSelected="1" view="pageBreakPreview" zoomScale="85" zoomScaleNormal="80" zoomScaleSheetLayoutView="85" workbookViewId="0">
      <pane xSplit="4" ySplit="3" topLeftCell="E124" activePane="bottomRight" state="frozen"/>
      <selection pane="topRight" activeCell="E1" sqref="E1"/>
      <selection pane="bottomLeft" activeCell="A6" sqref="A6"/>
      <selection pane="bottomRight" activeCell="K124" sqref="K124:K126"/>
    </sheetView>
  </sheetViews>
  <sheetFormatPr defaultRowHeight="12" x14ac:dyDescent="0.15"/>
  <cols>
    <col min="1" max="1" width="4.88671875" style="7" customWidth="1"/>
    <col min="2" max="2" width="3.21875" style="1" bestFit="1" customWidth="1"/>
    <col min="3" max="3" width="4.77734375" style="1" customWidth="1"/>
    <col min="4" max="4" width="12.88671875" style="1" customWidth="1"/>
    <col min="5" max="5" width="39.5546875" style="6" customWidth="1"/>
    <col min="6" max="6" width="13.88671875" style="5" customWidth="1"/>
    <col min="7" max="7" width="57.33203125" style="3" customWidth="1"/>
    <col min="8" max="8" width="5.44140625" style="2" customWidth="1"/>
    <col min="9" max="9" width="8.5546875" style="1" customWidth="1"/>
    <col min="10" max="10" width="8.21875" style="1" customWidth="1"/>
    <col min="11" max="11" width="23.77734375" style="1" customWidth="1"/>
    <col min="12" max="12" width="54.88671875" style="1" customWidth="1"/>
    <col min="13" max="16384" width="8.88671875" style="1"/>
  </cols>
  <sheetData>
    <row r="1" spans="1:12" ht="28.5" customHeight="1" x14ac:dyDescent="0.15">
      <c r="A1" s="110" t="s">
        <v>103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 ht="22.5" customHeight="1" x14ac:dyDescent="0.15">
      <c r="B2" s="13"/>
      <c r="C2" s="13"/>
      <c r="D2" s="17"/>
      <c r="E2" s="16"/>
      <c r="F2" s="15"/>
      <c r="G2" s="13"/>
      <c r="H2" s="14"/>
      <c r="I2" s="4"/>
      <c r="J2" s="13"/>
      <c r="K2" s="13"/>
    </row>
    <row r="3" spans="1:12" ht="35.25" customHeight="1" x14ac:dyDescent="0.15">
      <c r="A3" s="50" t="s">
        <v>75</v>
      </c>
      <c r="B3" s="111" t="s">
        <v>74</v>
      </c>
      <c r="C3" s="111"/>
      <c r="D3" s="111"/>
      <c r="E3" s="26" t="s">
        <v>73</v>
      </c>
      <c r="F3" s="27" t="s">
        <v>72</v>
      </c>
      <c r="G3" s="28" t="s">
        <v>71</v>
      </c>
      <c r="H3" s="29" t="s">
        <v>70</v>
      </c>
      <c r="I3" s="29" t="s">
        <v>69</v>
      </c>
      <c r="J3" s="29" t="s">
        <v>68</v>
      </c>
      <c r="K3" s="28" t="s">
        <v>67</v>
      </c>
      <c r="L3" s="12"/>
    </row>
    <row r="4" spans="1:12" s="8" customFormat="1" ht="24" customHeight="1" x14ac:dyDescent="0.15">
      <c r="A4" s="81">
        <v>1</v>
      </c>
      <c r="B4" s="94" t="s">
        <v>66</v>
      </c>
      <c r="C4" s="94" t="s">
        <v>65</v>
      </c>
      <c r="D4" s="88" t="s">
        <v>64</v>
      </c>
      <c r="E4" s="58" t="s">
        <v>32</v>
      </c>
      <c r="F4" s="30">
        <f>3309000*100%</f>
        <v>3309000</v>
      </c>
      <c r="G4" s="86" t="s">
        <v>176</v>
      </c>
      <c r="H4" s="75" t="s">
        <v>63</v>
      </c>
      <c r="I4" s="105" t="s">
        <v>5</v>
      </c>
      <c r="J4" s="106" t="s">
        <v>4</v>
      </c>
      <c r="K4" s="107" t="s">
        <v>175</v>
      </c>
      <c r="L4" s="11"/>
    </row>
    <row r="5" spans="1:12" s="8" customFormat="1" ht="24" customHeight="1" x14ac:dyDescent="0.15">
      <c r="A5" s="81"/>
      <c r="B5" s="94"/>
      <c r="C5" s="94"/>
      <c r="D5" s="88"/>
      <c r="E5" s="31" t="s">
        <v>114</v>
      </c>
      <c r="F5" s="30">
        <f>3409000*100%</f>
        <v>3409000</v>
      </c>
      <c r="G5" s="86"/>
      <c r="H5" s="75"/>
      <c r="I5" s="105"/>
      <c r="J5" s="105"/>
      <c r="K5" s="107"/>
      <c r="L5" s="11"/>
    </row>
    <row r="6" spans="1:12" s="8" customFormat="1" ht="24" customHeight="1" x14ac:dyDescent="0.15">
      <c r="A6" s="81"/>
      <c r="B6" s="94"/>
      <c r="C6" s="94"/>
      <c r="D6" s="88"/>
      <c r="E6" s="31" t="s">
        <v>48</v>
      </c>
      <c r="F6" s="30">
        <f>3509000*100%</f>
        <v>3509000</v>
      </c>
      <c r="G6" s="86"/>
      <c r="H6" s="75"/>
      <c r="I6" s="105"/>
      <c r="J6" s="105"/>
      <c r="K6" s="107"/>
      <c r="L6" s="11"/>
    </row>
    <row r="7" spans="1:12" s="8" customFormat="1" ht="24" customHeight="1" x14ac:dyDescent="0.15">
      <c r="A7" s="81"/>
      <c r="B7" s="94"/>
      <c r="C7" s="94"/>
      <c r="D7" s="88"/>
      <c r="E7" s="31" t="s">
        <v>130</v>
      </c>
      <c r="F7" s="30">
        <f>2749000*100%</f>
        <v>2749000</v>
      </c>
      <c r="G7" s="86"/>
      <c r="H7" s="75"/>
      <c r="I7" s="105"/>
      <c r="J7" s="105"/>
      <c r="K7" s="107"/>
      <c r="L7" s="10"/>
    </row>
    <row r="8" spans="1:12" s="8" customFormat="1" ht="23.1" customHeight="1" x14ac:dyDescent="0.15">
      <c r="A8" s="81"/>
      <c r="B8" s="94"/>
      <c r="C8" s="94"/>
      <c r="D8" s="88" t="s">
        <v>1</v>
      </c>
      <c r="E8" s="58" t="s">
        <v>32</v>
      </c>
      <c r="F8" s="30">
        <f>3309000*80%</f>
        <v>2647200</v>
      </c>
      <c r="G8" s="108" t="s">
        <v>81</v>
      </c>
      <c r="H8" s="75"/>
      <c r="I8" s="105"/>
      <c r="J8" s="105"/>
      <c r="K8" s="107"/>
    </row>
    <row r="9" spans="1:12" s="8" customFormat="1" ht="23.1" customHeight="1" x14ac:dyDescent="0.15">
      <c r="A9" s="81"/>
      <c r="B9" s="94"/>
      <c r="C9" s="94"/>
      <c r="D9" s="88"/>
      <c r="E9" s="31" t="s">
        <v>114</v>
      </c>
      <c r="F9" s="30">
        <f>3409000*80%</f>
        <v>2727200</v>
      </c>
      <c r="G9" s="109"/>
      <c r="H9" s="75"/>
      <c r="I9" s="105"/>
      <c r="J9" s="105"/>
      <c r="K9" s="107"/>
    </row>
    <row r="10" spans="1:12" s="8" customFormat="1" ht="23.1" customHeight="1" x14ac:dyDescent="0.15">
      <c r="A10" s="81"/>
      <c r="B10" s="94"/>
      <c r="C10" s="94"/>
      <c r="D10" s="88"/>
      <c r="E10" s="31" t="s">
        <v>48</v>
      </c>
      <c r="F10" s="30">
        <f>3509000*80%</f>
        <v>2807200</v>
      </c>
      <c r="G10" s="109"/>
      <c r="H10" s="75"/>
      <c r="I10" s="105"/>
      <c r="J10" s="105"/>
      <c r="K10" s="107"/>
    </row>
    <row r="11" spans="1:12" s="8" customFormat="1" ht="23.1" customHeight="1" x14ac:dyDescent="0.15">
      <c r="A11" s="81"/>
      <c r="B11" s="94"/>
      <c r="C11" s="94"/>
      <c r="D11" s="88"/>
      <c r="E11" s="31" t="s">
        <v>130</v>
      </c>
      <c r="F11" s="30">
        <f>2749000*80%</f>
        <v>2199200</v>
      </c>
      <c r="G11" s="109"/>
      <c r="H11" s="75"/>
      <c r="I11" s="105"/>
      <c r="J11" s="105"/>
      <c r="K11" s="107"/>
    </row>
    <row r="12" spans="1:12" s="8" customFormat="1" ht="23.1" customHeight="1" x14ac:dyDescent="0.15">
      <c r="A12" s="81"/>
      <c r="B12" s="94"/>
      <c r="C12" s="94"/>
      <c r="D12" s="88" t="s">
        <v>0</v>
      </c>
      <c r="E12" s="58" t="s">
        <v>32</v>
      </c>
      <c r="F12" s="30">
        <f>3309000*60%</f>
        <v>1985400</v>
      </c>
      <c r="G12" s="108" t="s">
        <v>88</v>
      </c>
      <c r="H12" s="75"/>
      <c r="I12" s="105"/>
      <c r="J12" s="105"/>
      <c r="K12" s="107"/>
    </row>
    <row r="13" spans="1:12" s="8" customFormat="1" ht="23.1" customHeight="1" x14ac:dyDescent="0.15">
      <c r="A13" s="81"/>
      <c r="B13" s="94"/>
      <c r="C13" s="94"/>
      <c r="D13" s="88"/>
      <c r="E13" s="31" t="s">
        <v>173</v>
      </c>
      <c r="F13" s="30">
        <f>3409000*60%</f>
        <v>2045400</v>
      </c>
      <c r="G13" s="108"/>
      <c r="H13" s="75"/>
      <c r="I13" s="105"/>
      <c r="J13" s="105"/>
      <c r="K13" s="107"/>
    </row>
    <row r="14" spans="1:12" s="8" customFormat="1" ht="23.1" customHeight="1" x14ac:dyDescent="0.15">
      <c r="A14" s="81"/>
      <c r="B14" s="94"/>
      <c r="C14" s="94"/>
      <c r="D14" s="88"/>
      <c r="E14" s="31" t="s">
        <v>129</v>
      </c>
      <c r="F14" s="30">
        <f>2749000*60%</f>
        <v>1649400</v>
      </c>
      <c r="G14" s="109"/>
      <c r="H14" s="75"/>
      <c r="I14" s="105"/>
      <c r="J14" s="105"/>
      <c r="K14" s="107"/>
    </row>
    <row r="15" spans="1:12" s="8" customFormat="1" ht="23.1" customHeight="1" x14ac:dyDescent="0.15">
      <c r="A15" s="81"/>
      <c r="B15" s="94"/>
      <c r="C15" s="94"/>
      <c r="D15" s="88" t="s">
        <v>61</v>
      </c>
      <c r="E15" s="58" t="s">
        <v>32</v>
      </c>
      <c r="F15" s="30">
        <f>3309000*40%</f>
        <v>1323600</v>
      </c>
      <c r="G15" s="108" t="s">
        <v>84</v>
      </c>
      <c r="H15" s="75"/>
      <c r="I15" s="105"/>
      <c r="J15" s="105"/>
      <c r="K15" s="107"/>
    </row>
    <row r="16" spans="1:12" s="8" customFormat="1" ht="23.1" customHeight="1" x14ac:dyDescent="0.15">
      <c r="A16" s="81"/>
      <c r="B16" s="94"/>
      <c r="C16" s="94"/>
      <c r="D16" s="88"/>
      <c r="E16" s="31" t="s">
        <v>130</v>
      </c>
      <c r="F16" s="30">
        <f>2749000*40%</f>
        <v>1099600</v>
      </c>
      <c r="G16" s="109"/>
      <c r="H16" s="75"/>
      <c r="I16" s="105"/>
      <c r="J16" s="105"/>
      <c r="K16" s="107"/>
    </row>
    <row r="17" spans="1:11" s="8" customFormat="1" ht="23.1" customHeight="1" x14ac:dyDescent="0.15">
      <c r="A17" s="81"/>
      <c r="B17" s="94"/>
      <c r="C17" s="94"/>
      <c r="D17" s="88" t="s">
        <v>54</v>
      </c>
      <c r="E17" s="58" t="s">
        <v>32</v>
      </c>
      <c r="F17" s="30">
        <f>3309000*20%</f>
        <v>661800</v>
      </c>
      <c r="G17" s="108" t="s">
        <v>87</v>
      </c>
      <c r="H17" s="75"/>
      <c r="I17" s="105"/>
      <c r="J17" s="105"/>
      <c r="K17" s="107"/>
    </row>
    <row r="18" spans="1:11" s="8" customFormat="1" ht="23.1" customHeight="1" x14ac:dyDescent="0.15">
      <c r="A18" s="81"/>
      <c r="B18" s="94"/>
      <c r="C18" s="94"/>
      <c r="D18" s="88"/>
      <c r="E18" s="31" t="s">
        <v>130</v>
      </c>
      <c r="F18" s="30">
        <f>2749000*20%</f>
        <v>549800</v>
      </c>
      <c r="G18" s="109"/>
      <c r="H18" s="75"/>
      <c r="I18" s="105"/>
      <c r="J18" s="105"/>
      <c r="K18" s="107"/>
    </row>
    <row r="19" spans="1:11" s="8" customFormat="1" ht="23.1" customHeight="1" x14ac:dyDescent="0.15">
      <c r="A19" s="81"/>
      <c r="B19" s="94"/>
      <c r="C19" s="94" t="s">
        <v>62</v>
      </c>
      <c r="D19" s="88" t="s">
        <v>3</v>
      </c>
      <c r="E19" s="58" t="s">
        <v>32</v>
      </c>
      <c r="F19" s="30">
        <f>3309000*100%</f>
        <v>3309000</v>
      </c>
      <c r="G19" s="86" t="s">
        <v>177</v>
      </c>
      <c r="H19" s="75"/>
      <c r="I19" s="105"/>
      <c r="J19" s="105"/>
      <c r="K19" s="107"/>
    </row>
    <row r="20" spans="1:11" s="8" customFormat="1" ht="23.1" customHeight="1" x14ac:dyDescent="0.15">
      <c r="A20" s="81"/>
      <c r="B20" s="94"/>
      <c r="C20" s="94"/>
      <c r="D20" s="88"/>
      <c r="E20" s="31" t="s">
        <v>172</v>
      </c>
      <c r="F20" s="30">
        <f>3409000*100%</f>
        <v>3409000</v>
      </c>
      <c r="G20" s="90"/>
      <c r="H20" s="75"/>
      <c r="I20" s="105"/>
      <c r="J20" s="105"/>
      <c r="K20" s="107"/>
    </row>
    <row r="21" spans="1:11" s="8" customFormat="1" ht="23.1" customHeight="1" x14ac:dyDescent="0.15">
      <c r="A21" s="81"/>
      <c r="B21" s="94"/>
      <c r="C21" s="94"/>
      <c r="D21" s="88"/>
      <c r="E21" s="31" t="s">
        <v>48</v>
      </c>
      <c r="F21" s="30">
        <f>3509000*100%</f>
        <v>3509000</v>
      </c>
      <c r="G21" s="90"/>
      <c r="H21" s="75"/>
      <c r="I21" s="105"/>
      <c r="J21" s="105"/>
      <c r="K21" s="107"/>
    </row>
    <row r="22" spans="1:11" s="8" customFormat="1" ht="23.1" customHeight="1" x14ac:dyDescent="0.15">
      <c r="A22" s="81"/>
      <c r="B22" s="94"/>
      <c r="C22" s="94"/>
      <c r="D22" s="88"/>
      <c r="E22" s="31" t="s">
        <v>130</v>
      </c>
      <c r="F22" s="30">
        <f>2749000*100%</f>
        <v>2749000</v>
      </c>
      <c r="G22" s="90"/>
      <c r="H22" s="75"/>
      <c r="I22" s="105"/>
      <c r="J22" s="105"/>
      <c r="K22" s="107"/>
    </row>
    <row r="23" spans="1:11" s="8" customFormat="1" ht="22.5" customHeight="1" x14ac:dyDescent="0.15">
      <c r="A23" s="81"/>
      <c r="B23" s="94"/>
      <c r="C23" s="94"/>
      <c r="D23" s="88" t="s">
        <v>1</v>
      </c>
      <c r="E23" s="58" t="s">
        <v>32</v>
      </c>
      <c r="F23" s="30">
        <f>3309000*80%</f>
        <v>2647200</v>
      </c>
      <c r="G23" s="108" t="s">
        <v>82</v>
      </c>
      <c r="H23" s="75"/>
      <c r="I23" s="105"/>
      <c r="J23" s="105"/>
      <c r="K23" s="107"/>
    </row>
    <row r="24" spans="1:11" s="8" customFormat="1" ht="22.5" customHeight="1" x14ac:dyDescent="0.15">
      <c r="A24" s="81"/>
      <c r="B24" s="94"/>
      <c r="C24" s="94"/>
      <c r="D24" s="88"/>
      <c r="E24" s="31" t="s">
        <v>174</v>
      </c>
      <c r="F24" s="30">
        <f>3409000*80%</f>
        <v>2727200</v>
      </c>
      <c r="G24" s="108"/>
      <c r="H24" s="75"/>
      <c r="I24" s="105"/>
      <c r="J24" s="105"/>
      <c r="K24" s="107"/>
    </row>
    <row r="25" spans="1:11" s="8" customFormat="1" ht="23.1" customHeight="1" x14ac:dyDescent="0.15">
      <c r="A25" s="81"/>
      <c r="B25" s="94"/>
      <c r="C25" s="94"/>
      <c r="D25" s="88"/>
      <c r="E25" s="31" t="s">
        <v>77</v>
      </c>
      <c r="F25" s="30">
        <f>3509000*80%</f>
        <v>2807200</v>
      </c>
      <c r="G25" s="109"/>
      <c r="H25" s="75"/>
      <c r="I25" s="105"/>
      <c r="J25" s="105"/>
      <c r="K25" s="107"/>
    </row>
    <row r="26" spans="1:11" s="8" customFormat="1" ht="23.1" customHeight="1" x14ac:dyDescent="0.15">
      <c r="A26" s="81"/>
      <c r="B26" s="94"/>
      <c r="C26" s="94"/>
      <c r="D26" s="88"/>
      <c r="E26" s="31" t="s">
        <v>130</v>
      </c>
      <c r="F26" s="30">
        <f>2749000*80%</f>
        <v>2199200</v>
      </c>
      <c r="G26" s="109"/>
      <c r="H26" s="75"/>
      <c r="I26" s="105"/>
      <c r="J26" s="105"/>
      <c r="K26" s="107"/>
    </row>
    <row r="27" spans="1:11" s="8" customFormat="1" ht="23.1" customHeight="1" x14ac:dyDescent="0.15">
      <c r="A27" s="81"/>
      <c r="B27" s="94"/>
      <c r="C27" s="94"/>
      <c r="D27" s="88" t="s">
        <v>0</v>
      </c>
      <c r="E27" s="58" t="s">
        <v>32</v>
      </c>
      <c r="F27" s="30">
        <f>3309000*60%</f>
        <v>1985400</v>
      </c>
      <c r="G27" s="108" t="s">
        <v>88</v>
      </c>
      <c r="H27" s="75"/>
      <c r="I27" s="105"/>
      <c r="J27" s="105"/>
      <c r="K27" s="107"/>
    </row>
    <row r="28" spans="1:11" s="8" customFormat="1" ht="23.1" customHeight="1" x14ac:dyDescent="0.15">
      <c r="A28" s="81"/>
      <c r="B28" s="94"/>
      <c r="C28" s="94"/>
      <c r="D28" s="88"/>
      <c r="E28" s="31" t="s">
        <v>115</v>
      </c>
      <c r="F28" s="30">
        <f>2749000*60%</f>
        <v>1649400</v>
      </c>
      <c r="G28" s="109"/>
      <c r="H28" s="75"/>
      <c r="I28" s="105"/>
      <c r="J28" s="105"/>
      <c r="K28" s="107"/>
    </row>
    <row r="29" spans="1:11" s="8" customFormat="1" ht="23.1" customHeight="1" x14ac:dyDescent="0.15">
      <c r="A29" s="81"/>
      <c r="B29" s="94"/>
      <c r="C29" s="94"/>
      <c r="D29" s="88" t="s">
        <v>61</v>
      </c>
      <c r="E29" s="58" t="s">
        <v>32</v>
      </c>
      <c r="F29" s="30">
        <f>3309000*40%</f>
        <v>1323600</v>
      </c>
      <c r="G29" s="108" t="s">
        <v>84</v>
      </c>
      <c r="H29" s="75"/>
      <c r="I29" s="105"/>
      <c r="J29" s="105"/>
      <c r="K29" s="107"/>
    </row>
    <row r="30" spans="1:11" s="8" customFormat="1" ht="23.1" customHeight="1" x14ac:dyDescent="0.15">
      <c r="A30" s="81"/>
      <c r="B30" s="94"/>
      <c r="C30" s="94"/>
      <c r="D30" s="88"/>
      <c r="E30" s="31" t="s">
        <v>130</v>
      </c>
      <c r="F30" s="30">
        <f>2749000*40%</f>
        <v>1099600</v>
      </c>
      <c r="G30" s="109"/>
      <c r="H30" s="75"/>
      <c r="I30" s="105"/>
      <c r="J30" s="105"/>
      <c r="K30" s="107"/>
    </row>
    <row r="31" spans="1:11" s="8" customFormat="1" ht="23.1" customHeight="1" x14ac:dyDescent="0.15">
      <c r="A31" s="81"/>
      <c r="B31" s="94"/>
      <c r="C31" s="94"/>
      <c r="D31" s="88" t="s">
        <v>54</v>
      </c>
      <c r="E31" s="58" t="s">
        <v>32</v>
      </c>
      <c r="F31" s="30">
        <f>3309000*20%</f>
        <v>661800</v>
      </c>
      <c r="G31" s="108" t="s">
        <v>87</v>
      </c>
      <c r="H31" s="75"/>
      <c r="I31" s="105"/>
      <c r="J31" s="105"/>
      <c r="K31" s="107"/>
    </row>
    <row r="32" spans="1:11" s="8" customFormat="1" ht="23.1" customHeight="1" x14ac:dyDescent="0.15">
      <c r="A32" s="81"/>
      <c r="B32" s="94"/>
      <c r="C32" s="94"/>
      <c r="D32" s="88"/>
      <c r="E32" s="31" t="s">
        <v>130</v>
      </c>
      <c r="F32" s="30">
        <f>2749000*20%</f>
        <v>549800</v>
      </c>
      <c r="G32" s="109"/>
      <c r="H32" s="75"/>
      <c r="I32" s="105"/>
      <c r="J32" s="105"/>
      <c r="K32" s="107"/>
    </row>
    <row r="33" spans="1:11" s="8" customFormat="1" ht="40.5" customHeight="1" x14ac:dyDescent="0.15">
      <c r="A33" s="81"/>
      <c r="B33" s="94"/>
      <c r="C33" s="94" t="s">
        <v>60</v>
      </c>
      <c r="D33" s="88" t="s">
        <v>3</v>
      </c>
      <c r="E33" s="31" t="s">
        <v>59</v>
      </c>
      <c r="F33" s="30">
        <f>3409000*100%</f>
        <v>3409000</v>
      </c>
      <c r="G33" s="55" t="s">
        <v>118</v>
      </c>
      <c r="H33" s="75"/>
      <c r="I33" s="105"/>
      <c r="J33" s="105"/>
      <c r="K33" s="107"/>
    </row>
    <row r="34" spans="1:11" s="8" customFormat="1" ht="40.5" customHeight="1" x14ac:dyDescent="0.15">
      <c r="A34" s="81"/>
      <c r="B34" s="94"/>
      <c r="C34" s="94"/>
      <c r="D34" s="88"/>
      <c r="E34" s="31" t="s">
        <v>77</v>
      </c>
      <c r="F34" s="30">
        <v>3509000</v>
      </c>
      <c r="G34" s="55" t="s">
        <v>116</v>
      </c>
      <c r="H34" s="75"/>
      <c r="I34" s="105"/>
      <c r="J34" s="105"/>
      <c r="K34" s="107"/>
    </row>
    <row r="35" spans="1:11" s="8" customFormat="1" ht="40.5" customHeight="1" x14ac:dyDescent="0.15">
      <c r="A35" s="81"/>
      <c r="B35" s="94"/>
      <c r="C35" s="94"/>
      <c r="D35" s="88"/>
      <c r="E35" s="31" t="s">
        <v>78</v>
      </c>
      <c r="F35" s="30">
        <f>3309000*100%</f>
        <v>3309000</v>
      </c>
      <c r="G35" s="55" t="s">
        <v>117</v>
      </c>
      <c r="H35" s="75"/>
      <c r="I35" s="105"/>
      <c r="J35" s="105"/>
      <c r="K35" s="107"/>
    </row>
    <row r="36" spans="1:11" s="8" customFormat="1" ht="23.1" customHeight="1" x14ac:dyDescent="0.15">
      <c r="A36" s="96">
        <v>2</v>
      </c>
      <c r="B36" s="87" t="s">
        <v>58</v>
      </c>
      <c r="C36" s="87" t="s">
        <v>3</v>
      </c>
      <c r="D36" s="102"/>
      <c r="E36" s="32" t="s">
        <v>120</v>
      </c>
      <c r="F36" s="33">
        <v>2149000</v>
      </c>
      <c r="G36" s="65" t="s">
        <v>57</v>
      </c>
      <c r="H36" s="78" t="s">
        <v>7</v>
      </c>
      <c r="I36" s="75" t="s">
        <v>6</v>
      </c>
      <c r="J36" s="76" t="s">
        <v>4</v>
      </c>
      <c r="K36" s="86" t="s">
        <v>204</v>
      </c>
    </row>
    <row r="37" spans="1:11" s="8" customFormat="1" ht="23.1" customHeight="1" x14ac:dyDescent="0.15">
      <c r="A37" s="96"/>
      <c r="B37" s="87"/>
      <c r="C37" s="102"/>
      <c r="D37" s="102"/>
      <c r="E37" s="32" t="s">
        <v>119</v>
      </c>
      <c r="F37" s="33">
        <v>1359000</v>
      </c>
      <c r="G37" s="65" t="s">
        <v>56</v>
      </c>
      <c r="H37" s="78"/>
      <c r="I37" s="78"/>
      <c r="J37" s="78"/>
      <c r="K37" s="90"/>
    </row>
    <row r="38" spans="1:11" s="8" customFormat="1" ht="24" customHeight="1" x14ac:dyDescent="0.15">
      <c r="A38" s="96"/>
      <c r="B38" s="87"/>
      <c r="C38" s="102" t="s">
        <v>1</v>
      </c>
      <c r="D38" s="102"/>
      <c r="E38" s="34" t="s">
        <v>85</v>
      </c>
      <c r="F38" s="33">
        <f>3309000*80%</f>
        <v>2647200</v>
      </c>
      <c r="G38" s="103" t="s">
        <v>91</v>
      </c>
      <c r="H38" s="78" t="s">
        <v>46</v>
      </c>
      <c r="I38" s="78"/>
      <c r="J38" s="78"/>
      <c r="K38" s="90"/>
    </row>
    <row r="39" spans="1:11" s="8" customFormat="1" ht="23.1" customHeight="1" x14ac:dyDescent="0.15">
      <c r="A39" s="96"/>
      <c r="B39" s="87"/>
      <c r="C39" s="102"/>
      <c r="D39" s="102"/>
      <c r="E39" s="32" t="s">
        <v>123</v>
      </c>
      <c r="F39" s="33">
        <f>3409000*80%</f>
        <v>2727200</v>
      </c>
      <c r="G39" s="104"/>
      <c r="H39" s="78"/>
      <c r="I39" s="78"/>
      <c r="J39" s="78"/>
      <c r="K39" s="90"/>
    </row>
    <row r="40" spans="1:11" s="8" customFormat="1" ht="23.1" customHeight="1" x14ac:dyDescent="0.15">
      <c r="A40" s="96"/>
      <c r="B40" s="87"/>
      <c r="C40" s="102"/>
      <c r="D40" s="102"/>
      <c r="E40" s="32" t="s">
        <v>96</v>
      </c>
      <c r="F40" s="33">
        <f>3509000*80%</f>
        <v>2807200</v>
      </c>
      <c r="G40" s="104"/>
      <c r="H40" s="78"/>
      <c r="I40" s="78"/>
      <c r="J40" s="78"/>
      <c r="K40" s="90"/>
    </row>
    <row r="41" spans="1:11" s="8" customFormat="1" ht="23.1" customHeight="1" x14ac:dyDescent="0.15">
      <c r="A41" s="96"/>
      <c r="B41" s="87"/>
      <c r="C41" s="102"/>
      <c r="D41" s="102"/>
      <c r="E41" s="32" t="s">
        <v>129</v>
      </c>
      <c r="F41" s="33">
        <f>2749000*80%</f>
        <v>2199200</v>
      </c>
      <c r="G41" s="104"/>
      <c r="H41" s="78"/>
      <c r="I41" s="78"/>
      <c r="J41" s="78"/>
      <c r="K41" s="90"/>
    </row>
    <row r="42" spans="1:11" s="8" customFormat="1" ht="49.5" customHeight="1" x14ac:dyDescent="0.15">
      <c r="A42" s="96"/>
      <c r="B42" s="87"/>
      <c r="C42" s="102" t="s">
        <v>0</v>
      </c>
      <c r="D42" s="102"/>
      <c r="E42" s="32" t="s">
        <v>12</v>
      </c>
      <c r="F42" s="33">
        <v>1500000</v>
      </c>
      <c r="G42" s="64" t="s">
        <v>203</v>
      </c>
      <c r="H42" s="59" t="s">
        <v>7</v>
      </c>
      <c r="I42" s="78"/>
      <c r="J42" s="78"/>
      <c r="K42" s="90"/>
    </row>
    <row r="43" spans="1:11" s="8" customFormat="1" ht="40.5" customHeight="1" x14ac:dyDescent="0.15">
      <c r="A43" s="96"/>
      <c r="B43" s="87"/>
      <c r="C43" s="102" t="s">
        <v>55</v>
      </c>
      <c r="D43" s="102"/>
      <c r="E43" s="32" t="s">
        <v>12</v>
      </c>
      <c r="F43" s="33">
        <v>1000000</v>
      </c>
      <c r="G43" s="64" t="s">
        <v>205</v>
      </c>
      <c r="H43" s="59" t="s">
        <v>7</v>
      </c>
      <c r="I43" s="78"/>
      <c r="J43" s="78"/>
      <c r="K43" s="90"/>
    </row>
    <row r="44" spans="1:11" s="8" customFormat="1" ht="21.75" customHeight="1" x14ac:dyDescent="0.15">
      <c r="A44" s="96"/>
      <c r="B44" s="87"/>
      <c r="C44" s="102" t="s">
        <v>54</v>
      </c>
      <c r="D44" s="102"/>
      <c r="E44" s="32" t="s">
        <v>12</v>
      </c>
      <c r="F44" s="33">
        <v>1000000</v>
      </c>
      <c r="G44" s="64" t="s">
        <v>89</v>
      </c>
      <c r="H44" s="72" t="s">
        <v>2</v>
      </c>
      <c r="I44" s="78"/>
      <c r="J44" s="78"/>
      <c r="K44" s="90"/>
    </row>
    <row r="45" spans="1:11" s="8" customFormat="1" ht="21.75" customHeight="1" x14ac:dyDescent="0.15">
      <c r="A45" s="96"/>
      <c r="B45" s="87"/>
      <c r="C45" s="102" t="s">
        <v>53</v>
      </c>
      <c r="D45" s="102"/>
      <c r="E45" s="32" t="s">
        <v>12</v>
      </c>
      <c r="F45" s="33">
        <v>800000</v>
      </c>
      <c r="G45" s="64" t="s">
        <v>90</v>
      </c>
      <c r="H45" s="72" t="s">
        <v>2</v>
      </c>
      <c r="I45" s="78"/>
      <c r="J45" s="78"/>
      <c r="K45" s="90"/>
    </row>
    <row r="46" spans="1:11" s="8" customFormat="1" ht="42.75" customHeight="1" x14ac:dyDescent="0.15">
      <c r="A46" s="96"/>
      <c r="B46" s="87"/>
      <c r="C46" s="102" t="s">
        <v>52</v>
      </c>
      <c r="D46" s="102"/>
      <c r="E46" s="32" t="s">
        <v>12</v>
      </c>
      <c r="F46" s="33">
        <v>500000</v>
      </c>
      <c r="G46" s="64" t="s">
        <v>121</v>
      </c>
      <c r="H46" s="59" t="s">
        <v>7</v>
      </c>
      <c r="I46" s="78"/>
      <c r="J46" s="78"/>
      <c r="K46" s="90"/>
    </row>
    <row r="47" spans="1:11" s="8" customFormat="1" ht="33.75" customHeight="1" x14ac:dyDescent="0.15">
      <c r="A47" s="96"/>
      <c r="B47" s="87"/>
      <c r="C47" s="102" t="s">
        <v>51</v>
      </c>
      <c r="D47" s="102"/>
      <c r="E47" s="32" t="s">
        <v>12</v>
      </c>
      <c r="F47" s="33">
        <v>800000</v>
      </c>
      <c r="G47" s="65" t="s">
        <v>122</v>
      </c>
      <c r="H47" s="59" t="s">
        <v>7</v>
      </c>
      <c r="I47" s="78"/>
      <c r="J47" s="78"/>
      <c r="K47" s="90"/>
    </row>
    <row r="48" spans="1:11" s="8" customFormat="1" ht="180" customHeight="1" x14ac:dyDescent="0.15">
      <c r="A48" s="51">
        <v>3</v>
      </c>
      <c r="B48" s="93" t="s">
        <v>101</v>
      </c>
      <c r="C48" s="93"/>
      <c r="D48" s="93"/>
      <c r="E48" s="31" t="s">
        <v>12</v>
      </c>
      <c r="F48" s="54" t="s">
        <v>10</v>
      </c>
      <c r="G48" s="55" t="s">
        <v>206</v>
      </c>
      <c r="H48" s="72" t="s">
        <v>50</v>
      </c>
      <c r="I48" s="57" t="s">
        <v>5</v>
      </c>
      <c r="J48" s="57" t="s">
        <v>83</v>
      </c>
      <c r="K48" s="56"/>
    </row>
    <row r="49" spans="1:12" s="8" customFormat="1" ht="96.75" customHeight="1" x14ac:dyDescent="0.15">
      <c r="A49" s="61">
        <v>4</v>
      </c>
      <c r="B49" s="99" t="s">
        <v>49</v>
      </c>
      <c r="C49" s="99"/>
      <c r="D49" s="99"/>
      <c r="E49" s="34" t="s">
        <v>86</v>
      </c>
      <c r="F49" s="33">
        <v>3309000</v>
      </c>
      <c r="G49" s="66" t="s">
        <v>178</v>
      </c>
      <c r="H49" s="59" t="s">
        <v>7</v>
      </c>
      <c r="I49" s="57" t="s">
        <v>9</v>
      </c>
      <c r="J49" s="60" t="s">
        <v>4</v>
      </c>
      <c r="K49" s="53"/>
    </row>
    <row r="50" spans="1:12" s="8" customFormat="1" ht="41.25" customHeight="1" x14ac:dyDescent="0.15">
      <c r="A50" s="81">
        <v>5</v>
      </c>
      <c r="B50" s="94" t="s">
        <v>47</v>
      </c>
      <c r="C50" s="94"/>
      <c r="D50" s="88" t="s">
        <v>3</v>
      </c>
      <c r="E50" s="58" t="s">
        <v>179</v>
      </c>
      <c r="F50" s="30">
        <v>3309000</v>
      </c>
      <c r="G50" s="86" t="s">
        <v>180</v>
      </c>
      <c r="H50" s="78" t="s">
        <v>46</v>
      </c>
      <c r="I50" s="75" t="s">
        <v>6</v>
      </c>
      <c r="J50" s="75" t="s">
        <v>125</v>
      </c>
      <c r="K50" s="86"/>
      <c r="L50" s="9"/>
    </row>
    <row r="51" spans="1:12" s="8" customFormat="1" ht="41.25" customHeight="1" x14ac:dyDescent="0.15">
      <c r="A51" s="81"/>
      <c r="B51" s="94"/>
      <c r="C51" s="94"/>
      <c r="D51" s="88"/>
      <c r="E51" s="31" t="s">
        <v>181</v>
      </c>
      <c r="F51" s="30">
        <v>3409000</v>
      </c>
      <c r="G51" s="86"/>
      <c r="H51" s="78"/>
      <c r="I51" s="78"/>
      <c r="J51" s="75"/>
      <c r="K51" s="86"/>
      <c r="L51" s="9"/>
    </row>
    <row r="52" spans="1:12" s="8" customFormat="1" ht="41.25" customHeight="1" x14ac:dyDescent="0.15">
      <c r="A52" s="81"/>
      <c r="B52" s="94"/>
      <c r="C52" s="94"/>
      <c r="D52" s="88"/>
      <c r="E52" s="31" t="s">
        <v>182</v>
      </c>
      <c r="F52" s="30">
        <v>3509000</v>
      </c>
      <c r="G52" s="86"/>
      <c r="H52" s="78"/>
      <c r="I52" s="78"/>
      <c r="J52" s="75"/>
      <c r="K52" s="86"/>
      <c r="L52" s="9"/>
    </row>
    <row r="53" spans="1:12" s="8" customFormat="1" ht="41.25" customHeight="1" x14ac:dyDescent="0.15">
      <c r="A53" s="81"/>
      <c r="B53" s="94"/>
      <c r="C53" s="94"/>
      <c r="D53" s="88"/>
      <c r="E53" s="31" t="s">
        <v>183</v>
      </c>
      <c r="F53" s="30">
        <v>2749000</v>
      </c>
      <c r="G53" s="86"/>
      <c r="H53" s="78"/>
      <c r="I53" s="78"/>
      <c r="J53" s="75"/>
      <c r="K53" s="86"/>
      <c r="L53" s="9"/>
    </row>
    <row r="54" spans="1:12" s="8" customFormat="1" ht="41.25" customHeight="1" x14ac:dyDescent="0.15">
      <c r="A54" s="81"/>
      <c r="B54" s="94"/>
      <c r="C54" s="94"/>
      <c r="D54" s="88"/>
      <c r="E54" s="58" t="s">
        <v>184</v>
      </c>
      <c r="F54" s="30">
        <v>3309000</v>
      </c>
      <c r="G54" s="86"/>
      <c r="H54" s="78"/>
      <c r="I54" s="78"/>
      <c r="J54" s="75"/>
      <c r="K54" s="86"/>
      <c r="L54" s="9"/>
    </row>
    <row r="55" spans="1:12" s="8" customFormat="1" ht="41.25" customHeight="1" x14ac:dyDescent="0.15">
      <c r="A55" s="81"/>
      <c r="B55" s="94"/>
      <c r="C55" s="94"/>
      <c r="D55" s="88"/>
      <c r="E55" s="31" t="s">
        <v>185</v>
      </c>
      <c r="F55" s="30">
        <v>3409000</v>
      </c>
      <c r="G55" s="86"/>
      <c r="H55" s="78"/>
      <c r="I55" s="78"/>
      <c r="J55" s="75"/>
      <c r="K55" s="86"/>
      <c r="L55" s="9"/>
    </row>
    <row r="56" spans="1:12" s="8" customFormat="1" ht="41.25" customHeight="1" x14ac:dyDescent="0.15">
      <c r="A56" s="81"/>
      <c r="B56" s="94"/>
      <c r="C56" s="94"/>
      <c r="D56" s="88"/>
      <c r="E56" s="31" t="s">
        <v>186</v>
      </c>
      <c r="F56" s="30">
        <v>3509000</v>
      </c>
      <c r="G56" s="86"/>
      <c r="H56" s="78"/>
      <c r="I56" s="78"/>
      <c r="J56" s="75"/>
      <c r="K56" s="86"/>
      <c r="L56" s="9"/>
    </row>
    <row r="57" spans="1:12" s="8" customFormat="1" ht="41.25" customHeight="1" x14ac:dyDescent="0.15">
      <c r="A57" s="81"/>
      <c r="B57" s="94"/>
      <c r="C57" s="94"/>
      <c r="D57" s="88"/>
      <c r="E57" s="31" t="s">
        <v>187</v>
      </c>
      <c r="F57" s="30">
        <v>2709000</v>
      </c>
      <c r="G57" s="86"/>
      <c r="H57" s="78"/>
      <c r="I57" s="78"/>
      <c r="J57" s="75"/>
      <c r="K57" s="86"/>
      <c r="L57" s="9"/>
    </row>
    <row r="58" spans="1:12" s="8" customFormat="1" ht="28.5" customHeight="1" x14ac:dyDescent="0.15">
      <c r="A58" s="81"/>
      <c r="B58" s="94"/>
      <c r="C58" s="94"/>
      <c r="D58" s="88"/>
      <c r="E58" s="58" t="s">
        <v>179</v>
      </c>
      <c r="F58" s="30">
        <v>709000</v>
      </c>
      <c r="G58" s="86" t="s">
        <v>188</v>
      </c>
      <c r="H58" s="78"/>
      <c r="I58" s="75" t="s">
        <v>5</v>
      </c>
      <c r="J58" s="95" t="s">
        <v>4</v>
      </c>
      <c r="K58" s="86"/>
      <c r="L58" s="9"/>
    </row>
    <row r="59" spans="1:12" s="8" customFormat="1" ht="28.5" customHeight="1" x14ac:dyDescent="0.15">
      <c r="A59" s="81"/>
      <c r="B59" s="94"/>
      <c r="C59" s="94"/>
      <c r="D59" s="88"/>
      <c r="E59" s="31" t="s">
        <v>181</v>
      </c>
      <c r="F59" s="30">
        <v>809000</v>
      </c>
      <c r="G59" s="90"/>
      <c r="H59" s="78"/>
      <c r="I59" s="78"/>
      <c r="J59" s="75"/>
      <c r="K59" s="86"/>
      <c r="L59" s="9"/>
    </row>
    <row r="60" spans="1:12" s="8" customFormat="1" ht="28.5" customHeight="1" x14ac:dyDescent="0.15">
      <c r="A60" s="81"/>
      <c r="B60" s="94"/>
      <c r="C60" s="94"/>
      <c r="D60" s="88"/>
      <c r="E60" s="31" t="s">
        <v>182</v>
      </c>
      <c r="F60" s="30">
        <v>909000</v>
      </c>
      <c r="G60" s="90"/>
      <c r="H60" s="78"/>
      <c r="I60" s="78"/>
      <c r="J60" s="75"/>
      <c r="K60" s="86"/>
      <c r="L60" s="9"/>
    </row>
    <row r="61" spans="1:12" s="8" customFormat="1" ht="28.5" customHeight="1" x14ac:dyDescent="0.15">
      <c r="A61" s="81"/>
      <c r="B61" s="94"/>
      <c r="C61" s="94"/>
      <c r="D61" s="88"/>
      <c r="E61" s="31" t="s">
        <v>189</v>
      </c>
      <c r="F61" s="30">
        <v>149000</v>
      </c>
      <c r="G61" s="90"/>
      <c r="H61" s="78"/>
      <c r="I61" s="78"/>
      <c r="J61" s="75"/>
      <c r="K61" s="86"/>
      <c r="L61" s="9"/>
    </row>
    <row r="62" spans="1:12" s="8" customFormat="1" ht="28.5" customHeight="1" x14ac:dyDescent="0.15">
      <c r="A62" s="81"/>
      <c r="B62" s="94"/>
      <c r="C62" s="94"/>
      <c r="D62" s="88"/>
      <c r="E62" s="36" t="s">
        <v>190</v>
      </c>
      <c r="F62" s="37">
        <v>709000</v>
      </c>
      <c r="G62" s="90"/>
      <c r="H62" s="78"/>
      <c r="I62" s="78"/>
      <c r="J62" s="75"/>
      <c r="K62" s="86"/>
      <c r="L62" s="9"/>
    </row>
    <row r="63" spans="1:12" s="8" customFormat="1" ht="28.5" customHeight="1" x14ac:dyDescent="0.15">
      <c r="A63" s="81"/>
      <c r="B63" s="94"/>
      <c r="C63" s="94"/>
      <c r="D63" s="88"/>
      <c r="E63" s="38" t="s">
        <v>191</v>
      </c>
      <c r="F63" s="37">
        <v>809000</v>
      </c>
      <c r="G63" s="90"/>
      <c r="H63" s="78"/>
      <c r="I63" s="78"/>
      <c r="J63" s="75"/>
      <c r="K63" s="86"/>
      <c r="L63" s="9"/>
    </row>
    <row r="64" spans="1:12" s="8" customFormat="1" ht="28.5" customHeight="1" x14ac:dyDescent="0.15">
      <c r="A64" s="81"/>
      <c r="B64" s="94"/>
      <c r="C64" s="94"/>
      <c r="D64" s="88"/>
      <c r="E64" s="38" t="s">
        <v>192</v>
      </c>
      <c r="F64" s="37">
        <v>909000</v>
      </c>
      <c r="G64" s="90"/>
      <c r="H64" s="78"/>
      <c r="I64" s="78"/>
      <c r="J64" s="75"/>
      <c r="K64" s="86"/>
      <c r="L64" s="9"/>
    </row>
    <row r="65" spans="1:12" s="8" customFormat="1" ht="28.5" customHeight="1" x14ac:dyDescent="0.15">
      <c r="A65" s="81"/>
      <c r="B65" s="94"/>
      <c r="C65" s="94"/>
      <c r="D65" s="88"/>
      <c r="E65" s="38" t="s">
        <v>193</v>
      </c>
      <c r="F65" s="37">
        <v>149000</v>
      </c>
      <c r="G65" s="90"/>
      <c r="H65" s="78"/>
      <c r="I65" s="78"/>
      <c r="J65" s="75"/>
      <c r="K65" s="86"/>
      <c r="L65" s="9"/>
    </row>
    <row r="66" spans="1:12" s="8" customFormat="1" ht="169.5" customHeight="1" x14ac:dyDescent="0.15">
      <c r="A66" s="81"/>
      <c r="B66" s="94"/>
      <c r="C66" s="94"/>
      <c r="D66" s="52" t="s">
        <v>1</v>
      </c>
      <c r="E66" s="31" t="s">
        <v>12</v>
      </c>
      <c r="F66" s="30">
        <v>2000000</v>
      </c>
      <c r="G66" s="53" t="s">
        <v>194</v>
      </c>
      <c r="H66" s="59" t="s">
        <v>7</v>
      </c>
      <c r="I66" s="75" t="s">
        <v>6</v>
      </c>
      <c r="J66" s="57" t="s">
        <v>45</v>
      </c>
      <c r="K66" s="86"/>
      <c r="L66" s="9"/>
    </row>
    <row r="67" spans="1:12" s="8" customFormat="1" ht="157.5" customHeight="1" x14ac:dyDescent="0.15">
      <c r="A67" s="81"/>
      <c r="B67" s="94"/>
      <c r="C67" s="94"/>
      <c r="D67" s="88" t="s">
        <v>0</v>
      </c>
      <c r="E67" s="83" t="s">
        <v>108</v>
      </c>
      <c r="F67" s="77">
        <v>1500000</v>
      </c>
      <c r="G67" s="53" t="s">
        <v>195</v>
      </c>
      <c r="H67" s="78" t="s">
        <v>7</v>
      </c>
      <c r="I67" s="75"/>
      <c r="J67" s="75" t="s">
        <v>124</v>
      </c>
      <c r="K67" s="86"/>
    </row>
    <row r="68" spans="1:12" s="8" customFormat="1" ht="114.75" customHeight="1" x14ac:dyDescent="0.15">
      <c r="A68" s="81"/>
      <c r="B68" s="94"/>
      <c r="C68" s="94"/>
      <c r="D68" s="88"/>
      <c r="E68" s="83"/>
      <c r="F68" s="77"/>
      <c r="G68" s="53" t="s">
        <v>207</v>
      </c>
      <c r="H68" s="78"/>
      <c r="I68" s="75"/>
      <c r="J68" s="75"/>
      <c r="K68" s="86"/>
    </row>
    <row r="69" spans="1:12" s="8" customFormat="1" ht="45" customHeight="1" x14ac:dyDescent="0.15">
      <c r="A69" s="96">
        <v>6</v>
      </c>
      <c r="B69" s="87" t="s">
        <v>42</v>
      </c>
      <c r="C69" s="87"/>
      <c r="D69" s="62" t="s">
        <v>41</v>
      </c>
      <c r="E69" s="32" t="s">
        <v>79</v>
      </c>
      <c r="F69" s="63">
        <v>0</v>
      </c>
      <c r="G69" s="64" t="s">
        <v>40</v>
      </c>
      <c r="H69" s="59" t="s">
        <v>7</v>
      </c>
      <c r="I69" s="75" t="s">
        <v>22</v>
      </c>
      <c r="J69" s="75" t="s">
        <v>39</v>
      </c>
      <c r="K69" s="86" t="s">
        <v>38</v>
      </c>
    </row>
    <row r="70" spans="1:12" s="8" customFormat="1" ht="24.75" customHeight="1" x14ac:dyDescent="0.15">
      <c r="A70" s="96"/>
      <c r="B70" s="87"/>
      <c r="C70" s="87"/>
      <c r="D70" s="87" t="s">
        <v>37</v>
      </c>
      <c r="E70" s="34" t="s">
        <v>127</v>
      </c>
      <c r="F70" s="33">
        <f>3309000*50%+243300</f>
        <v>1897800</v>
      </c>
      <c r="G70" s="98" t="s">
        <v>36</v>
      </c>
      <c r="H70" s="78" t="s">
        <v>7</v>
      </c>
      <c r="I70" s="78"/>
      <c r="J70" s="78"/>
      <c r="K70" s="90"/>
    </row>
    <row r="71" spans="1:12" s="8" customFormat="1" ht="24.75" customHeight="1" x14ac:dyDescent="0.15">
      <c r="A71" s="96"/>
      <c r="B71" s="87"/>
      <c r="C71" s="87"/>
      <c r="D71" s="87"/>
      <c r="E71" s="32" t="s">
        <v>196</v>
      </c>
      <c r="F71" s="33">
        <f>1704500*1+243300*1</f>
        <v>1947800</v>
      </c>
      <c r="G71" s="98"/>
      <c r="H71" s="78"/>
      <c r="I71" s="78"/>
      <c r="J71" s="78"/>
      <c r="K71" s="90"/>
    </row>
    <row r="72" spans="1:12" s="8" customFormat="1" ht="24.75" customHeight="1" x14ac:dyDescent="0.15">
      <c r="A72" s="96"/>
      <c r="B72" s="87"/>
      <c r="C72" s="87"/>
      <c r="D72" s="87"/>
      <c r="E72" s="32" t="s">
        <v>126</v>
      </c>
      <c r="F72" s="33">
        <f>2749000*50%</f>
        <v>1374500</v>
      </c>
      <c r="G72" s="100"/>
      <c r="H72" s="78"/>
      <c r="I72" s="78"/>
      <c r="J72" s="78"/>
      <c r="K72" s="90"/>
    </row>
    <row r="73" spans="1:12" s="8" customFormat="1" ht="23.25" customHeight="1" x14ac:dyDescent="0.15">
      <c r="A73" s="81">
        <v>7</v>
      </c>
      <c r="B73" s="93" t="s">
        <v>35</v>
      </c>
      <c r="C73" s="93"/>
      <c r="D73" s="93"/>
      <c r="E73" s="58" t="s">
        <v>32</v>
      </c>
      <c r="F73" s="30">
        <v>3309000</v>
      </c>
      <c r="G73" s="86" t="s">
        <v>80</v>
      </c>
      <c r="H73" s="78" t="s">
        <v>7</v>
      </c>
      <c r="I73" s="75" t="s">
        <v>22</v>
      </c>
      <c r="J73" s="75" t="s">
        <v>34</v>
      </c>
      <c r="K73" s="101"/>
    </row>
    <row r="74" spans="1:12" s="8" customFormat="1" ht="23.25" customHeight="1" x14ac:dyDescent="0.15">
      <c r="A74" s="81"/>
      <c r="B74" s="93"/>
      <c r="C74" s="93"/>
      <c r="D74" s="93"/>
      <c r="E74" s="31" t="s">
        <v>114</v>
      </c>
      <c r="F74" s="30">
        <v>3409000</v>
      </c>
      <c r="G74" s="86"/>
      <c r="H74" s="78"/>
      <c r="I74" s="75"/>
      <c r="J74" s="75"/>
      <c r="K74" s="101"/>
    </row>
    <row r="75" spans="1:12" s="8" customFormat="1" ht="23.25" customHeight="1" x14ac:dyDescent="0.15">
      <c r="A75" s="81"/>
      <c r="B75" s="93"/>
      <c r="C75" s="93"/>
      <c r="D75" s="93"/>
      <c r="E75" s="31" t="s">
        <v>48</v>
      </c>
      <c r="F75" s="30">
        <v>3509000</v>
      </c>
      <c r="G75" s="86"/>
      <c r="H75" s="78"/>
      <c r="I75" s="75"/>
      <c r="J75" s="75"/>
      <c r="K75" s="101"/>
    </row>
    <row r="76" spans="1:12" s="8" customFormat="1" ht="23.25" customHeight="1" x14ac:dyDescent="0.15">
      <c r="A76" s="81"/>
      <c r="B76" s="93"/>
      <c r="C76" s="93"/>
      <c r="D76" s="93"/>
      <c r="E76" s="31" t="s">
        <v>115</v>
      </c>
      <c r="F76" s="30">
        <v>2749000</v>
      </c>
      <c r="G76" s="86"/>
      <c r="H76" s="78"/>
      <c r="I76" s="75"/>
      <c r="J76" s="75"/>
      <c r="K76" s="101"/>
    </row>
    <row r="77" spans="1:12" s="8" customFormat="1" ht="23.25" customHeight="1" x14ac:dyDescent="0.15">
      <c r="A77" s="81"/>
      <c r="B77" s="93"/>
      <c r="C77" s="93"/>
      <c r="D77" s="93"/>
      <c r="E77" s="31" t="s">
        <v>128</v>
      </c>
      <c r="F77" s="30">
        <v>2149000</v>
      </c>
      <c r="G77" s="86"/>
      <c r="H77" s="78"/>
      <c r="I77" s="75"/>
      <c r="J77" s="75"/>
      <c r="K77" s="101"/>
    </row>
    <row r="78" spans="1:12" s="8" customFormat="1" ht="28.5" customHeight="1" x14ac:dyDescent="0.15">
      <c r="A78" s="96">
        <v>8</v>
      </c>
      <c r="B78" s="99" t="s">
        <v>33</v>
      </c>
      <c r="C78" s="99"/>
      <c r="D78" s="99"/>
      <c r="E78" s="34" t="s">
        <v>32</v>
      </c>
      <c r="F78" s="33">
        <f>3309000*50%</f>
        <v>1654500</v>
      </c>
      <c r="G78" s="98" t="s">
        <v>31</v>
      </c>
      <c r="H78" s="78" t="s">
        <v>7</v>
      </c>
      <c r="I78" s="75" t="s">
        <v>22</v>
      </c>
      <c r="J78" s="75" t="s">
        <v>30</v>
      </c>
      <c r="K78" s="86" t="s">
        <v>29</v>
      </c>
    </row>
    <row r="79" spans="1:12" s="8" customFormat="1" ht="28.5" customHeight="1" x14ac:dyDescent="0.15">
      <c r="A79" s="96"/>
      <c r="B79" s="99"/>
      <c r="C79" s="99"/>
      <c r="D79" s="99"/>
      <c r="E79" s="32" t="s">
        <v>197</v>
      </c>
      <c r="F79" s="33">
        <f>2749000*50%</f>
        <v>1374500</v>
      </c>
      <c r="G79" s="98"/>
      <c r="H79" s="78"/>
      <c r="I79" s="75"/>
      <c r="J79" s="75"/>
      <c r="K79" s="86"/>
    </row>
    <row r="80" spans="1:12" s="8" customFormat="1" ht="28.5" customHeight="1" x14ac:dyDescent="0.15">
      <c r="A80" s="96"/>
      <c r="B80" s="99"/>
      <c r="C80" s="99"/>
      <c r="D80" s="99"/>
      <c r="E80" s="32" t="s">
        <v>198</v>
      </c>
      <c r="F80" s="33">
        <f>2749000*50%+243300</f>
        <v>1617800</v>
      </c>
      <c r="G80" s="100"/>
      <c r="H80" s="78"/>
      <c r="I80" s="78"/>
      <c r="J80" s="78"/>
      <c r="K80" s="90"/>
    </row>
    <row r="81" spans="1:11" s="8" customFormat="1" ht="125.25" customHeight="1" x14ac:dyDescent="0.15">
      <c r="A81" s="51">
        <v>9</v>
      </c>
      <c r="B81" s="91" t="s">
        <v>28</v>
      </c>
      <c r="C81" s="91"/>
      <c r="D81" s="91"/>
      <c r="E81" s="31" t="s">
        <v>12</v>
      </c>
      <c r="F81" s="30">
        <v>1000000</v>
      </c>
      <c r="G81" s="55" t="s">
        <v>132</v>
      </c>
      <c r="H81" s="59" t="s">
        <v>7</v>
      </c>
      <c r="I81" s="57" t="s">
        <v>27</v>
      </c>
      <c r="J81" s="57" t="s">
        <v>158</v>
      </c>
      <c r="K81" s="55" t="s">
        <v>26</v>
      </c>
    </row>
    <row r="82" spans="1:11" s="8" customFormat="1" ht="26.25" customHeight="1" x14ac:dyDescent="0.15">
      <c r="A82" s="96">
        <v>10</v>
      </c>
      <c r="B82" s="99" t="s">
        <v>25</v>
      </c>
      <c r="C82" s="99"/>
      <c r="D82" s="99"/>
      <c r="E82" s="99" t="s">
        <v>92</v>
      </c>
      <c r="F82" s="33">
        <f>2749000*30%</f>
        <v>824700</v>
      </c>
      <c r="G82" s="98" t="s">
        <v>131</v>
      </c>
      <c r="H82" s="78" t="s">
        <v>102</v>
      </c>
      <c r="I82" s="75" t="s">
        <v>22</v>
      </c>
      <c r="J82" s="76" t="s">
        <v>4</v>
      </c>
      <c r="K82" s="86" t="s">
        <v>112</v>
      </c>
    </row>
    <row r="83" spans="1:11" s="8" customFormat="1" ht="26.25" customHeight="1" x14ac:dyDescent="0.15">
      <c r="A83" s="96"/>
      <c r="B83" s="99"/>
      <c r="C83" s="99"/>
      <c r="D83" s="99"/>
      <c r="E83" s="99"/>
      <c r="F83" s="33">
        <v>799000</v>
      </c>
      <c r="G83" s="98"/>
      <c r="H83" s="78"/>
      <c r="I83" s="75"/>
      <c r="J83" s="76"/>
      <c r="K83" s="86"/>
    </row>
    <row r="84" spans="1:11" s="8" customFormat="1" ht="26.25" customHeight="1" x14ac:dyDescent="0.15">
      <c r="A84" s="96"/>
      <c r="B84" s="99"/>
      <c r="C84" s="99"/>
      <c r="D84" s="99"/>
      <c r="E84" s="99"/>
      <c r="F84" s="33">
        <v>149000</v>
      </c>
      <c r="G84" s="98"/>
      <c r="H84" s="78"/>
      <c r="I84" s="75"/>
      <c r="J84" s="76"/>
      <c r="K84" s="86"/>
    </row>
    <row r="85" spans="1:11" s="8" customFormat="1" ht="23.1" customHeight="1" x14ac:dyDescent="0.15">
      <c r="A85" s="81">
        <v>11</v>
      </c>
      <c r="B85" s="88" t="s">
        <v>24</v>
      </c>
      <c r="C85" s="88"/>
      <c r="D85" s="88" t="s">
        <v>21</v>
      </c>
      <c r="E85" s="58" t="s">
        <v>76</v>
      </c>
      <c r="F85" s="30">
        <f>3309000*50%</f>
        <v>1654500</v>
      </c>
      <c r="G85" s="86" t="s">
        <v>136</v>
      </c>
      <c r="H85" s="78" t="s">
        <v>7</v>
      </c>
      <c r="I85" s="75" t="s">
        <v>22</v>
      </c>
      <c r="J85" s="76" t="s">
        <v>4</v>
      </c>
      <c r="K85" s="86" t="s">
        <v>111</v>
      </c>
    </row>
    <row r="86" spans="1:11" s="8" customFormat="1" ht="23.1" customHeight="1" x14ac:dyDescent="0.15">
      <c r="A86" s="81"/>
      <c r="B86" s="88"/>
      <c r="C86" s="88"/>
      <c r="D86" s="88"/>
      <c r="E86" s="58" t="s">
        <v>135</v>
      </c>
      <c r="F86" s="30">
        <v>709000</v>
      </c>
      <c r="G86" s="86"/>
      <c r="H86" s="78"/>
      <c r="I86" s="75"/>
      <c r="J86" s="76"/>
      <c r="K86" s="86"/>
    </row>
    <row r="87" spans="1:11" s="8" customFormat="1" ht="23.1" customHeight="1" x14ac:dyDescent="0.15">
      <c r="A87" s="81"/>
      <c r="B87" s="88"/>
      <c r="C87" s="88"/>
      <c r="D87" s="88"/>
      <c r="E87" s="58" t="s">
        <v>59</v>
      </c>
      <c r="F87" s="30">
        <f>3409000*50%</f>
        <v>1704500</v>
      </c>
      <c r="G87" s="86"/>
      <c r="H87" s="78"/>
      <c r="I87" s="75"/>
      <c r="J87" s="76"/>
      <c r="K87" s="90"/>
    </row>
    <row r="88" spans="1:11" s="8" customFormat="1" ht="23.1" customHeight="1" x14ac:dyDescent="0.15">
      <c r="A88" s="81"/>
      <c r="B88" s="88"/>
      <c r="C88" s="88"/>
      <c r="D88" s="88"/>
      <c r="E88" s="58" t="s">
        <v>96</v>
      </c>
      <c r="F88" s="30">
        <f>3509000*50%</f>
        <v>1754500</v>
      </c>
      <c r="G88" s="86"/>
      <c r="H88" s="78"/>
      <c r="I88" s="75"/>
      <c r="J88" s="76"/>
      <c r="K88" s="90"/>
    </row>
    <row r="89" spans="1:11" s="8" customFormat="1" ht="23.1" customHeight="1" x14ac:dyDescent="0.15">
      <c r="A89" s="81"/>
      <c r="B89" s="88"/>
      <c r="C89" s="88"/>
      <c r="D89" s="88"/>
      <c r="E89" s="31" t="s">
        <v>134</v>
      </c>
      <c r="F89" s="30">
        <v>1374500</v>
      </c>
      <c r="G89" s="86"/>
      <c r="H89" s="78"/>
      <c r="I89" s="75"/>
      <c r="J89" s="76"/>
      <c r="K89" s="90"/>
    </row>
    <row r="90" spans="1:11" s="8" customFormat="1" ht="23.1" customHeight="1" x14ac:dyDescent="0.15">
      <c r="A90" s="81"/>
      <c r="B90" s="88"/>
      <c r="C90" s="88"/>
      <c r="D90" s="88"/>
      <c r="E90" s="31" t="s">
        <v>133</v>
      </c>
      <c r="F90" s="30">
        <v>486600</v>
      </c>
      <c r="G90" s="86"/>
      <c r="H90" s="78"/>
      <c r="I90" s="75"/>
      <c r="J90" s="76"/>
      <c r="K90" s="90"/>
    </row>
    <row r="91" spans="1:11" s="8" customFormat="1" ht="20.25" customHeight="1" x14ac:dyDescent="0.15">
      <c r="A91" s="96">
        <v>12</v>
      </c>
      <c r="B91" s="97" t="s">
        <v>23</v>
      </c>
      <c r="C91" s="97"/>
      <c r="D91" s="89" t="s">
        <v>21</v>
      </c>
      <c r="E91" s="32" t="s">
        <v>20</v>
      </c>
      <c r="F91" s="33">
        <f>3309000*30%</f>
        <v>992700</v>
      </c>
      <c r="G91" s="98" t="s">
        <v>109</v>
      </c>
      <c r="H91" s="78" t="s">
        <v>7</v>
      </c>
      <c r="I91" s="75" t="s">
        <v>22</v>
      </c>
      <c r="J91" s="76" t="s">
        <v>4</v>
      </c>
      <c r="K91" s="86" t="s">
        <v>110</v>
      </c>
    </row>
    <row r="92" spans="1:11" s="8" customFormat="1" ht="20.25" customHeight="1" x14ac:dyDescent="0.15">
      <c r="A92" s="96"/>
      <c r="B92" s="97"/>
      <c r="C92" s="97"/>
      <c r="D92" s="89"/>
      <c r="E92" s="32" t="s">
        <v>140</v>
      </c>
      <c r="F92" s="33">
        <f>2749000*30%</f>
        <v>824700</v>
      </c>
      <c r="G92" s="98"/>
      <c r="H92" s="78"/>
      <c r="I92" s="75"/>
      <c r="J92" s="78"/>
      <c r="K92" s="90"/>
    </row>
    <row r="93" spans="1:11" s="8" customFormat="1" ht="20.25" customHeight="1" x14ac:dyDescent="0.15">
      <c r="A93" s="96"/>
      <c r="B93" s="97"/>
      <c r="C93" s="97"/>
      <c r="D93" s="89"/>
      <c r="E93" s="32" t="s">
        <v>138</v>
      </c>
      <c r="F93" s="33">
        <v>799000</v>
      </c>
      <c r="G93" s="98"/>
      <c r="H93" s="78"/>
      <c r="I93" s="75"/>
      <c r="J93" s="78"/>
      <c r="K93" s="90"/>
    </row>
    <row r="94" spans="1:11" s="8" customFormat="1" ht="20.25" customHeight="1" x14ac:dyDescent="0.15">
      <c r="A94" s="96"/>
      <c r="B94" s="97"/>
      <c r="C94" s="97"/>
      <c r="D94" s="89"/>
      <c r="E94" s="32" t="s">
        <v>139</v>
      </c>
      <c r="F94" s="33">
        <v>499000</v>
      </c>
      <c r="G94" s="98"/>
      <c r="H94" s="78"/>
      <c r="I94" s="75"/>
      <c r="J94" s="78"/>
      <c r="K94" s="90"/>
    </row>
    <row r="95" spans="1:11" s="8" customFormat="1" ht="20.25" customHeight="1" x14ac:dyDescent="0.15">
      <c r="A95" s="96"/>
      <c r="B95" s="97"/>
      <c r="C95" s="97"/>
      <c r="D95" s="89"/>
      <c r="E95" s="32" t="s">
        <v>141</v>
      </c>
      <c r="F95" s="33">
        <v>149000</v>
      </c>
      <c r="G95" s="98"/>
      <c r="H95" s="78"/>
      <c r="I95" s="75"/>
      <c r="J95" s="78"/>
      <c r="K95" s="90"/>
    </row>
    <row r="96" spans="1:11" s="8" customFormat="1" ht="20.25" customHeight="1" x14ac:dyDescent="0.15">
      <c r="A96" s="96"/>
      <c r="B96" s="97"/>
      <c r="C96" s="97"/>
      <c r="D96" s="89"/>
      <c r="E96" s="32" t="s">
        <v>94</v>
      </c>
      <c r="F96" s="33">
        <f>2749000*30%</f>
        <v>824700</v>
      </c>
      <c r="G96" s="98"/>
      <c r="H96" s="78"/>
      <c r="I96" s="75"/>
      <c r="J96" s="78"/>
      <c r="K96" s="90"/>
    </row>
    <row r="97" spans="1:11" s="8" customFormat="1" ht="20.25" customHeight="1" x14ac:dyDescent="0.15">
      <c r="A97" s="96"/>
      <c r="B97" s="97"/>
      <c r="C97" s="97"/>
      <c r="D97" s="89"/>
      <c r="E97" s="32" t="s">
        <v>93</v>
      </c>
      <c r="F97" s="33">
        <f>3309000*30%</f>
        <v>992700</v>
      </c>
      <c r="G97" s="98"/>
      <c r="H97" s="78"/>
      <c r="I97" s="75"/>
      <c r="J97" s="78"/>
      <c r="K97" s="90"/>
    </row>
    <row r="98" spans="1:11" s="8" customFormat="1" ht="20.25" customHeight="1" x14ac:dyDescent="0.15">
      <c r="A98" s="96"/>
      <c r="B98" s="97"/>
      <c r="C98" s="97"/>
      <c r="D98" s="89"/>
      <c r="E98" s="32" t="s">
        <v>137</v>
      </c>
      <c r="F98" s="33">
        <v>486600</v>
      </c>
      <c r="G98" s="98"/>
      <c r="H98" s="78"/>
      <c r="I98" s="75"/>
      <c r="J98" s="78"/>
      <c r="K98" s="90"/>
    </row>
    <row r="99" spans="1:11" ht="35.25" customHeight="1" x14ac:dyDescent="0.15">
      <c r="A99" s="81">
        <v>13</v>
      </c>
      <c r="B99" s="94" t="s">
        <v>19</v>
      </c>
      <c r="C99" s="94"/>
      <c r="D99" s="84" t="s">
        <v>16</v>
      </c>
      <c r="E99" s="39" t="s">
        <v>147</v>
      </c>
      <c r="F99" s="30">
        <f>3309000*30%</f>
        <v>992700</v>
      </c>
      <c r="G99" s="85" t="s">
        <v>98</v>
      </c>
      <c r="H99" s="78" t="s">
        <v>7</v>
      </c>
      <c r="I99" s="95" t="s">
        <v>18</v>
      </c>
      <c r="J99" s="76" t="s">
        <v>4</v>
      </c>
      <c r="K99" s="86" t="s">
        <v>17</v>
      </c>
    </row>
    <row r="100" spans="1:11" ht="35.25" customHeight="1" x14ac:dyDescent="0.15">
      <c r="A100" s="81"/>
      <c r="B100" s="94"/>
      <c r="C100" s="94"/>
      <c r="D100" s="84"/>
      <c r="E100" s="39" t="s">
        <v>144</v>
      </c>
      <c r="F100" s="30">
        <f>2749000*30%</f>
        <v>824700</v>
      </c>
      <c r="G100" s="85"/>
      <c r="H100" s="78"/>
      <c r="I100" s="95"/>
      <c r="J100" s="76"/>
      <c r="K100" s="86"/>
    </row>
    <row r="101" spans="1:11" ht="44.25" customHeight="1" x14ac:dyDescent="0.15">
      <c r="A101" s="81"/>
      <c r="B101" s="94"/>
      <c r="C101" s="94"/>
      <c r="D101" s="84" t="s">
        <v>142</v>
      </c>
      <c r="E101" s="39" t="s">
        <v>144</v>
      </c>
      <c r="F101" s="30">
        <f>2749000*40%</f>
        <v>1099600</v>
      </c>
      <c r="G101" s="85" t="s">
        <v>99</v>
      </c>
      <c r="H101" s="78"/>
      <c r="I101" s="95"/>
      <c r="J101" s="76"/>
      <c r="K101" s="86"/>
    </row>
    <row r="102" spans="1:11" ht="44.25" customHeight="1" x14ac:dyDescent="0.15">
      <c r="A102" s="81"/>
      <c r="B102" s="94"/>
      <c r="C102" s="94"/>
      <c r="D102" s="84"/>
      <c r="E102" s="39" t="s">
        <v>146</v>
      </c>
      <c r="F102" s="30">
        <f>3309000*0.4</f>
        <v>1323600</v>
      </c>
      <c r="G102" s="85"/>
      <c r="H102" s="78"/>
      <c r="I102" s="95"/>
      <c r="J102" s="76"/>
      <c r="K102" s="86"/>
    </row>
    <row r="103" spans="1:11" ht="72.75" customHeight="1" x14ac:dyDescent="0.15">
      <c r="A103" s="81"/>
      <c r="B103" s="94"/>
      <c r="C103" s="94"/>
      <c r="D103" s="40" t="s">
        <v>143</v>
      </c>
      <c r="E103" s="39" t="s">
        <v>120</v>
      </c>
      <c r="F103" s="30">
        <f>2749000*50%</f>
        <v>1374500</v>
      </c>
      <c r="G103" s="68" t="s">
        <v>145</v>
      </c>
      <c r="H103" s="78"/>
      <c r="I103" s="95"/>
      <c r="J103" s="76"/>
      <c r="K103" s="86"/>
    </row>
    <row r="104" spans="1:11" ht="24.75" customHeight="1" x14ac:dyDescent="0.15">
      <c r="A104" s="81"/>
      <c r="B104" s="94"/>
      <c r="C104" s="94"/>
      <c r="D104" s="84" t="s">
        <v>97</v>
      </c>
      <c r="E104" s="39" t="s">
        <v>148</v>
      </c>
      <c r="F104" s="30">
        <f>3309000*0.3</f>
        <v>992700</v>
      </c>
      <c r="G104" s="85" t="s">
        <v>104</v>
      </c>
      <c r="H104" s="78"/>
      <c r="I104" s="95"/>
      <c r="J104" s="76"/>
      <c r="K104" s="86"/>
    </row>
    <row r="105" spans="1:11" ht="24.75" customHeight="1" x14ac:dyDescent="0.15">
      <c r="A105" s="81"/>
      <c r="B105" s="94"/>
      <c r="C105" s="94"/>
      <c r="D105" s="84"/>
      <c r="E105" s="39" t="s">
        <v>149</v>
      </c>
      <c r="F105" s="30">
        <f>2749000*0.3</f>
        <v>824700</v>
      </c>
      <c r="G105" s="85"/>
      <c r="H105" s="78"/>
      <c r="I105" s="95"/>
      <c r="J105" s="76"/>
      <c r="K105" s="86"/>
    </row>
    <row r="106" spans="1:11" ht="24.75" customHeight="1" x14ac:dyDescent="0.15">
      <c r="A106" s="81"/>
      <c r="B106" s="94"/>
      <c r="C106" s="94"/>
      <c r="D106" s="84"/>
      <c r="E106" s="39" t="s">
        <v>150</v>
      </c>
      <c r="F106" s="30">
        <v>486600</v>
      </c>
      <c r="G106" s="85"/>
      <c r="H106" s="78"/>
      <c r="I106" s="95"/>
      <c r="J106" s="76"/>
      <c r="K106" s="86"/>
    </row>
    <row r="107" spans="1:11" ht="81" customHeight="1" x14ac:dyDescent="0.15">
      <c r="A107" s="61">
        <v>14</v>
      </c>
      <c r="B107" s="87" t="s">
        <v>44</v>
      </c>
      <c r="C107" s="87"/>
      <c r="D107" s="62" t="s">
        <v>43</v>
      </c>
      <c r="E107" s="32" t="s">
        <v>12</v>
      </c>
      <c r="F107" s="63">
        <v>1000000</v>
      </c>
      <c r="G107" s="41" t="s">
        <v>199</v>
      </c>
      <c r="H107" s="59" t="s">
        <v>7</v>
      </c>
      <c r="I107" s="57" t="s">
        <v>5</v>
      </c>
      <c r="J107" s="60" t="s">
        <v>4</v>
      </c>
      <c r="K107" s="42"/>
    </row>
    <row r="108" spans="1:11" s="8" customFormat="1" ht="247.5" customHeight="1" x14ac:dyDescent="0.15">
      <c r="A108" s="51">
        <v>15</v>
      </c>
      <c r="B108" s="88" t="s">
        <v>15</v>
      </c>
      <c r="C108" s="88"/>
      <c r="D108" s="88"/>
      <c r="E108" s="31" t="s">
        <v>12</v>
      </c>
      <c r="F108" s="67" t="s">
        <v>10</v>
      </c>
      <c r="G108" s="55" t="s">
        <v>208</v>
      </c>
      <c r="H108" s="59" t="s">
        <v>7</v>
      </c>
      <c r="I108" s="57" t="s">
        <v>5</v>
      </c>
      <c r="J108" s="59" t="s">
        <v>14</v>
      </c>
      <c r="K108" s="55" t="s">
        <v>157</v>
      </c>
    </row>
    <row r="109" spans="1:11" s="8" customFormat="1" ht="174" customHeight="1" x14ac:dyDescent="0.15">
      <c r="A109" s="61">
        <v>16</v>
      </c>
      <c r="B109" s="89" t="s">
        <v>13</v>
      </c>
      <c r="C109" s="89"/>
      <c r="D109" s="89"/>
      <c r="E109" s="32" t="s">
        <v>12</v>
      </c>
      <c r="F109" s="35" t="s">
        <v>10</v>
      </c>
      <c r="G109" s="64" t="s">
        <v>209</v>
      </c>
      <c r="H109" s="43" t="s">
        <v>2</v>
      </c>
      <c r="I109" s="57" t="s">
        <v>11</v>
      </c>
      <c r="J109" s="59" t="s">
        <v>14</v>
      </c>
      <c r="K109" s="55" t="s">
        <v>113</v>
      </c>
    </row>
    <row r="110" spans="1:11" s="8" customFormat="1" ht="25.5" customHeight="1" x14ac:dyDescent="0.15">
      <c r="A110" s="73">
        <v>17</v>
      </c>
      <c r="B110" s="82" t="s">
        <v>164</v>
      </c>
      <c r="C110" s="82"/>
      <c r="D110" s="82"/>
      <c r="E110" s="44" t="s">
        <v>32</v>
      </c>
      <c r="F110" s="45">
        <f>3309000*50%</f>
        <v>1654500</v>
      </c>
      <c r="G110" s="74" t="s">
        <v>200</v>
      </c>
      <c r="H110" s="78" t="s">
        <v>102</v>
      </c>
      <c r="I110" s="75" t="s">
        <v>160</v>
      </c>
      <c r="J110" s="76" t="s">
        <v>105</v>
      </c>
      <c r="K110" s="79"/>
    </row>
    <row r="111" spans="1:11" s="8" customFormat="1" ht="25.5" customHeight="1" x14ac:dyDescent="0.15">
      <c r="A111" s="73"/>
      <c r="B111" s="82"/>
      <c r="C111" s="82"/>
      <c r="D111" s="82"/>
      <c r="E111" s="46" t="s">
        <v>114</v>
      </c>
      <c r="F111" s="45">
        <f>3409000*50%</f>
        <v>1704500</v>
      </c>
      <c r="G111" s="74"/>
      <c r="H111" s="78"/>
      <c r="I111" s="75"/>
      <c r="J111" s="76"/>
      <c r="K111" s="79"/>
    </row>
    <row r="112" spans="1:11" s="8" customFormat="1" ht="25.5" customHeight="1" x14ac:dyDescent="0.15">
      <c r="A112" s="73"/>
      <c r="B112" s="82"/>
      <c r="C112" s="82"/>
      <c r="D112" s="82"/>
      <c r="E112" s="46" t="s">
        <v>48</v>
      </c>
      <c r="F112" s="45">
        <f>3509000*50%</f>
        <v>1754500</v>
      </c>
      <c r="G112" s="74"/>
      <c r="H112" s="78"/>
      <c r="I112" s="75"/>
      <c r="J112" s="76"/>
      <c r="K112" s="79"/>
    </row>
    <row r="113" spans="1:12" s="8" customFormat="1" ht="25.5" customHeight="1" x14ac:dyDescent="0.15">
      <c r="A113" s="73"/>
      <c r="B113" s="82"/>
      <c r="C113" s="82"/>
      <c r="D113" s="82"/>
      <c r="E113" s="46" t="s">
        <v>130</v>
      </c>
      <c r="F113" s="45">
        <f>2749000*50%</f>
        <v>1374500</v>
      </c>
      <c r="G113" s="74"/>
      <c r="H113" s="78"/>
      <c r="I113" s="75"/>
      <c r="J113" s="76"/>
      <c r="K113" s="79"/>
    </row>
    <row r="114" spans="1:12" s="8" customFormat="1" ht="98.25" customHeight="1" x14ac:dyDescent="0.15">
      <c r="A114" s="71">
        <v>18</v>
      </c>
      <c r="B114" s="82" t="s">
        <v>165</v>
      </c>
      <c r="C114" s="82"/>
      <c r="D114" s="82"/>
      <c r="E114" s="69" t="s">
        <v>108</v>
      </c>
      <c r="F114" s="45">
        <v>1000000</v>
      </c>
      <c r="G114" s="47" t="s">
        <v>201</v>
      </c>
      <c r="H114" s="48" t="s">
        <v>154</v>
      </c>
      <c r="I114" s="57" t="s">
        <v>162</v>
      </c>
      <c r="J114" s="60" t="s">
        <v>105</v>
      </c>
      <c r="K114" s="55"/>
    </row>
    <row r="115" spans="1:12" s="8" customFormat="1" ht="78" customHeight="1" x14ac:dyDescent="0.15">
      <c r="A115" s="71">
        <v>19</v>
      </c>
      <c r="B115" s="82" t="s">
        <v>151</v>
      </c>
      <c r="C115" s="82"/>
      <c r="D115" s="82"/>
      <c r="E115" s="69" t="s">
        <v>108</v>
      </c>
      <c r="F115" s="45">
        <v>500000</v>
      </c>
      <c r="G115" s="47" t="s">
        <v>152</v>
      </c>
      <c r="H115" s="48" t="s">
        <v>154</v>
      </c>
      <c r="I115" s="57" t="s">
        <v>162</v>
      </c>
      <c r="J115" s="60" t="s">
        <v>105</v>
      </c>
      <c r="K115" s="55"/>
    </row>
    <row r="116" spans="1:12" s="8" customFormat="1" ht="79.5" customHeight="1" x14ac:dyDescent="0.15">
      <c r="A116" s="71">
        <v>20</v>
      </c>
      <c r="B116" s="82" t="s">
        <v>106</v>
      </c>
      <c r="C116" s="82"/>
      <c r="D116" s="82"/>
      <c r="E116" s="69" t="s">
        <v>108</v>
      </c>
      <c r="F116" s="45">
        <v>2000000</v>
      </c>
      <c r="G116" s="47" t="s">
        <v>153</v>
      </c>
      <c r="H116" s="48" t="s">
        <v>154</v>
      </c>
      <c r="I116" s="57" t="s">
        <v>6</v>
      </c>
      <c r="J116" s="60" t="s">
        <v>155</v>
      </c>
      <c r="K116" s="55"/>
    </row>
    <row r="117" spans="1:12" s="8" customFormat="1" ht="25.5" customHeight="1" x14ac:dyDescent="0.15">
      <c r="A117" s="73">
        <v>21</v>
      </c>
      <c r="B117" s="82" t="s">
        <v>166</v>
      </c>
      <c r="C117" s="82"/>
      <c r="D117" s="82"/>
      <c r="E117" s="44" t="s">
        <v>32</v>
      </c>
      <c r="F117" s="45">
        <v>3309000</v>
      </c>
      <c r="G117" s="74" t="s">
        <v>202</v>
      </c>
      <c r="H117" s="78" t="s">
        <v>154</v>
      </c>
      <c r="I117" s="75" t="s">
        <v>161</v>
      </c>
      <c r="J117" s="76" t="s">
        <v>105</v>
      </c>
      <c r="K117" s="79"/>
    </row>
    <row r="118" spans="1:12" s="8" customFormat="1" ht="25.5" customHeight="1" x14ac:dyDescent="0.15">
      <c r="A118" s="73"/>
      <c r="B118" s="82"/>
      <c r="C118" s="82"/>
      <c r="D118" s="82"/>
      <c r="E118" s="46" t="s">
        <v>114</v>
      </c>
      <c r="F118" s="45">
        <v>3409000</v>
      </c>
      <c r="G118" s="74"/>
      <c r="H118" s="78"/>
      <c r="I118" s="75"/>
      <c r="J118" s="76"/>
      <c r="K118" s="79"/>
    </row>
    <row r="119" spans="1:12" s="8" customFormat="1" ht="25.5" customHeight="1" x14ac:dyDescent="0.15">
      <c r="A119" s="73"/>
      <c r="B119" s="82"/>
      <c r="C119" s="82"/>
      <c r="D119" s="82"/>
      <c r="E119" s="46" t="s">
        <v>48</v>
      </c>
      <c r="F119" s="45">
        <v>3509000</v>
      </c>
      <c r="G119" s="74"/>
      <c r="H119" s="78"/>
      <c r="I119" s="75"/>
      <c r="J119" s="76"/>
      <c r="K119" s="79"/>
    </row>
    <row r="120" spans="1:12" s="8" customFormat="1" ht="25.5" customHeight="1" x14ac:dyDescent="0.15">
      <c r="A120" s="73"/>
      <c r="B120" s="82"/>
      <c r="C120" s="82"/>
      <c r="D120" s="82"/>
      <c r="E120" s="46" t="s">
        <v>129</v>
      </c>
      <c r="F120" s="45">
        <v>2749000</v>
      </c>
      <c r="G120" s="74"/>
      <c r="H120" s="78"/>
      <c r="I120" s="75"/>
      <c r="J120" s="76"/>
      <c r="K120" s="79"/>
    </row>
    <row r="121" spans="1:12" s="8" customFormat="1" ht="64.5" customHeight="1" x14ac:dyDescent="0.15">
      <c r="A121" s="71">
        <v>22</v>
      </c>
      <c r="B121" s="82" t="s">
        <v>167</v>
      </c>
      <c r="C121" s="82"/>
      <c r="D121" s="82"/>
      <c r="E121" s="49" t="s">
        <v>12</v>
      </c>
      <c r="F121" s="45">
        <v>300000</v>
      </c>
      <c r="G121" s="47" t="s">
        <v>169</v>
      </c>
      <c r="H121" s="48" t="s">
        <v>102</v>
      </c>
      <c r="I121" s="57" t="s">
        <v>9</v>
      </c>
      <c r="J121" s="60" t="s">
        <v>171</v>
      </c>
      <c r="K121" s="55"/>
    </row>
    <row r="122" spans="1:12" s="8" customFormat="1" ht="64.5" customHeight="1" x14ac:dyDescent="0.15">
      <c r="A122" s="71">
        <v>23</v>
      </c>
      <c r="B122" s="82" t="s">
        <v>168</v>
      </c>
      <c r="C122" s="82"/>
      <c r="D122" s="82"/>
      <c r="E122" s="49" t="s">
        <v>12</v>
      </c>
      <c r="F122" s="45">
        <v>300000</v>
      </c>
      <c r="G122" s="47" t="s">
        <v>170</v>
      </c>
      <c r="H122" s="48" t="s">
        <v>102</v>
      </c>
      <c r="I122" s="57" t="s">
        <v>9</v>
      </c>
      <c r="J122" s="60" t="s">
        <v>171</v>
      </c>
      <c r="K122" s="70"/>
    </row>
    <row r="123" spans="1:12" s="8" customFormat="1" ht="81.75" customHeight="1" x14ac:dyDescent="0.15">
      <c r="A123" s="71">
        <v>24</v>
      </c>
      <c r="B123" s="82" t="s">
        <v>107</v>
      </c>
      <c r="C123" s="82"/>
      <c r="D123" s="82"/>
      <c r="E123" s="49" t="s">
        <v>108</v>
      </c>
      <c r="F123" s="45">
        <v>300000</v>
      </c>
      <c r="G123" s="47" t="s">
        <v>156</v>
      </c>
      <c r="H123" s="48" t="s">
        <v>154</v>
      </c>
      <c r="I123" s="57" t="s">
        <v>162</v>
      </c>
      <c r="J123" s="60"/>
      <c r="K123" s="55"/>
    </row>
    <row r="124" spans="1:12" s="8" customFormat="1" ht="138" customHeight="1" x14ac:dyDescent="0.15">
      <c r="A124" s="81">
        <v>25</v>
      </c>
      <c r="B124" s="88" t="s">
        <v>95</v>
      </c>
      <c r="C124" s="88"/>
      <c r="D124" s="88"/>
      <c r="E124" s="92" t="s">
        <v>212</v>
      </c>
      <c r="F124" s="77" t="s">
        <v>100</v>
      </c>
      <c r="G124" s="86" t="s">
        <v>210</v>
      </c>
      <c r="H124" s="80" t="s">
        <v>211</v>
      </c>
      <c r="I124" s="75" t="s">
        <v>159</v>
      </c>
      <c r="J124" s="79" t="s">
        <v>163</v>
      </c>
      <c r="K124" s="86" t="s">
        <v>8</v>
      </c>
    </row>
    <row r="125" spans="1:12" s="8" customFormat="1" ht="138" customHeight="1" x14ac:dyDescent="0.15">
      <c r="A125" s="81"/>
      <c r="B125" s="88"/>
      <c r="C125" s="88"/>
      <c r="D125" s="88"/>
      <c r="E125" s="91"/>
      <c r="F125" s="77"/>
      <c r="G125" s="86"/>
      <c r="H125" s="80"/>
      <c r="I125" s="75"/>
      <c r="J125" s="79"/>
      <c r="K125" s="86"/>
    </row>
    <row r="126" spans="1:12" s="8" customFormat="1" ht="138" customHeight="1" x14ac:dyDescent="0.15">
      <c r="A126" s="81"/>
      <c r="B126" s="88"/>
      <c r="C126" s="88"/>
      <c r="D126" s="88"/>
      <c r="E126" s="93"/>
      <c r="F126" s="77"/>
      <c r="G126" s="86"/>
      <c r="H126" s="80"/>
      <c r="I126" s="75"/>
      <c r="J126" s="79"/>
      <c r="K126" s="86"/>
    </row>
    <row r="127" spans="1:12" ht="9" customHeight="1" x14ac:dyDescent="0.15">
      <c r="A127" s="19"/>
      <c r="B127" s="20"/>
      <c r="C127" s="20"/>
      <c r="D127" s="20"/>
      <c r="E127" s="21"/>
      <c r="F127" s="22"/>
      <c r="G127" s="23"/>
      <c r="H127" s="24"/>
      <c r="I127" s="25"/>
      <c r="J127" s="25"/>
      <c r="K127" s="25"/>
    </row>
    <row r="128" spans="1:12" s="3" customFormat="1" ht="20.25" customHeight="1" x14ac:dyDescent="0.15">
      <c r="A128" s="7"/>
      <c r="B128" s="1"/>
      <c r="C128" s="1"/>
      <c r="D128" s="1"/>
      <c r="E128" s="6"/>
      <c r="F128" s="5"/>
      <c r="G128" s="18"/>
      <c r="H128" s="2"/>
      <c r="I128" s="1"/>
      <c r="J128" s="1"/>
      <c r="K128" s="1"/>
      <c r="L128" s="1"/>
    </row>
    <row r="129" spans="1:12" s="3" customFormat="1" ht="20.25" customHeight="1" x14ac:dyDescent="0.15">
      <c r="A129" s="7"/>
      <c r="B129" s="1"/>
      <c r="C129" s="1"/>
      <c r="D129" s="1"/>
      <c r="E129" s="6"/>
      <c r="F129" s="5"/>
      <c r="H129" s="2"/>
      <c r="I129" s="1"/>
      <c r="J129" s="1"/>
      <c r="K129" s="1"/>
      <c r="L129" s="1"/>
    </row>
    <row r="130" spans="1:12" s="3" customFormat="1" ht="20.25" customHeight="1" x14ac:dyDescent="0.15">
      <c r="A130" s="7"/>
      <c r="B130" s="1"/>
      <c r="C130" s="1"/>
      <c r="D130" s="1"/>
      <c r="E130" s="6"/>
      <c r="F130" s="5"/>
      <c r="H130" s="2"/>
      <c r="I130" s="1"/>
      <c r="J130" s="1"/>
      <c r="K130" s="1"/>
      <c r="L130" s="1"/>
    </row>
  </sheetData>
  <mergeCells count="158">
    <mergeCell ref="A1:K1"/>
    <mergeCell ref="B3:D3"/>
    <mergeCell ref="A4:A35"/>
    <mergeCell ref="B4:B35"/>
    <mergeCell ref="C4:C18"/>
    <mergeCell ref="D4:D7"/>
    <mergeCell ref="G4:G7"/>
    <mergeCell ref="G15:G16"/>
    <mergeCell ref="D17:D18"/>
    <mergeCell ref="G17:G18"/>
    <mergeCell ref="D8:D11"/>
    <mergeCell ref="G8:G11"/>
    <mergeCell ref="D12:D14"/>
    <mergeCell ref="G12:G14"/>
    <mergeCell ref="D15:D16"/>
    <mergeCell ref="H4:H35"/>
    <mergeCell ref="I4:I35"/>
    <mergeCell ref="J4:J35"/>
    <mergeCell ref="K4:K35"/>
    <mergeCell ref="D31:D32"/>
    <mergeCell ref="G31:G32"/>
    <mergeCell ref="C33:C35"/>
    <mergeCell ref="D33:D35"/>
    <mergeCell ref="G27:G28"/>
    <mergeCell ref="D29:D30"/>
    <mergeCell ref="G29:G30"/>
    <mergeCell ref="C19:C32"/>
    <mergeCell ref="D19:D22"/>
    <mergeCell ref="G19:G22"/>
    <mergeCell ref="D23:D26"/>
    <mergeCell ref="G23:G26"/>
    <mergeCell ref="D27:D28"/>
    <mergeCell ref="I36:I47"/>
    <mergeCell ref="J36:J47"/>
    <mergeCell ref="K36:K47"/>
    <mergeCell ref="A36:A47"/>
    <mergeCell ref="B36:B47"/>
    <mergeCell ref="C36:D37"/>
    <mergeCell ref="H36:H37"/>
    <mergeCell ref="C38:D41"/>
    <mergeCell ref="G38:G41"/>
    <mergeCell ref="C47:D47"/>
    <mergeCell ref="B48:D48"/>
    <mergeCell ref="B49:D49"/>
    <mergeCell ref="A50:A68"/>
    <mergeCell ref="B50:C68"/>
    <mergeCell ref="D50:D65"/>
    <mergeCell ref="D67:D68"/>
    <mergeCell ref="H38:H41"/>
    <mergeCell ref="C42:D42"/>
    <mergeCell ref="C43:D43"/>
    <mergeCell ref="C44:D44"/>
    <mergeCell ref="C45:D45"/>
    <mergeCell ref="C46:D46"/>
    <mergeCell ref="I50:I57"/>
    <mergeCell ref="J50:J57"/>
    <mergeCell ref="K50:K68"/>
    <mergeCell ref="G58:G65"/>
    <mergeCell ref="I58:I65"/>
    <mergeCell ref="J58:J65"/>
    <mergeCell ref="I66:I68"/>
    <mergeCell ref="G50:G57"/>
    <mergeCell ref="H50:H65"/>
    <mergeCell ref="D70:D72"/>
    <mergeCell ref="G70:G72"/>
    <mergeCell ref="H70:H72"/>
    <mergeCell ref="J67:J68"/>
    <mergeCell ref="A69:A72"/>
    <mergeCell ref="B69:C72"/>
    <mergeCell ref="I69:I72"/>
    <mergeCell ref="J69:J72"/>
    <mergeCell ref="F67:F68"/>
    <mergeCell ref="H67:H68"/>
    <mergeCell ref="A78:A80"/>
    <mergeCell ref="B78:D80"/>
    <mergeCell ref="G78:G80"/>
    <mergeCell ref="H78:H80"/>
    <mergeCell ref="I73:I77"/>
    <mergeCell ref="J73:J77"/>
    <mergeCell ref="K73:K77"/>
    <mergeCell ref="A73:A77"/>
    <mergeCell ref="B73:D77"/>
    <mergeCell ref="G73:G77"/>
    <mergeCell ref="H73:H77"/>
    <mergeCell ref="J78:J80"/>
    <mergeCell ref="K78:K80"/>
    <mergeCell ref="A91:A98"/>
    <mergeCell ref="B91:C98"/>
    <mergeCell ref="D91:D98"/>
    <mergeCell ref="G91:G98"/>
    <mergeCell ref="K82:K84"/>
    <mergeCell ref="A85:A90"/>
    <mergeCell ref="B85:C90"/>
    <mergeCell ref="D85:D90"/>
    <mergeCell ref="G85:G90"/>
    <mergeCell ref="H85:H90"/>
    <mergeCell ref="H82:H84"/>
    <mergeCell ref="I82:I84"/>
    <mergeCell ref="J82:J84"/>
    <mergeCell ref="A82:A84"/>
    <mergeCell ref="B82:D84"/>
    <mergeCell ref="E82:E84"/>
    <mergeCell ref="G82:G84"/>
    <mergeCell ref="D104:D106"/>
    <mergeCell ref="G104:G106"/>
    <mergeCell ref="B121:D121"/>
    <mergeCell ref="B122:D122"/>
    <mergeCell ref="K91:K98"/>
    <mergeCell ref="H110:H113"/>
    <mergeCell ref="I110:I113"/>
    <mergeCell ref="J110:J113"/>
    <mergeCell ref="B114:D114"/>
    <mergeCell ref="B110:D113"/>
    <mergeCell ref="G110:G113"/>
    <mergeCell ref="B99:C106"/>
    <mergeCell ref="H99:H106"/>
    <mergeCell ref="I99:I106"/>
    <mergeCell ref="H91:H98"/>
    <mergeCell ref="A110:A113"/>
    <mergeCell ref="J99:J106"/>
    <mergeCell ref="K99:K106"/>
    <mergeCell ref="I85:I90"/>
    <mergeCell ref="J85:J90"/>
    <mergeCell ref="K85:K90"/>
    <mergeCell ref="B81:D81"/>
    <mergeCell ref="I78:I80"/>
    <mergeCell ref="A99:A106"/>
    <mergeCell ref="I91:I98"/>
    <mergeCell ref="J91:J98"/>
    <mergeCell ref="E67:E68"/>
    <mergeCell ref="D101:D102"/>
    <mergeCell ref="G101:G102"/>
    <mergeCell ref="G99:G100"/>
    <mergeCell ref="D99:D100"/>
    <mergeCell ref="K124:K126"/>
    <mergeCell ref="K110:K113"/>
    <mergeCell ref="B107:C107"/>
    <mergeCell ref="B108:D108"/>
    <mergeCell ref="B109:D109"/>
    <mergeCell ref="E124:E126"/>
    <mergeCell ref="F124:F126"/>
    <mergeCell ref="G124:G126"/>
    <mergeCell ref="B115:D115"/>
    <mergeCell ref="B116:D116"/>
    <mergeCell ref="B123:D123"/>
    <mergeCell ref="B124:D126"/>
    <mergeCell ref="K69:K72"/>
    <mergeCell ref="A117:A120"/>
    <mergeCell ref="G117:G120"/>
    <mergeCell ref="I117:I120"/>
    <mergeCell ref="J117:J120"/>
    <mergeCell ref="H117:H120"/>
    <mergeCell ref="K117:K120"/>
    <mergeCell ref="H124:H126"/>
    <mergeCell ref="I124:I126"/>
    <mergeCell ref="J124:J126"/>
    <mergeCell ref="A124:A126"/>
    <mergeCell ref="B117:D120"/>
  </mergeCells>
  <phoneticPr fontId="4" type="noConversion"/>
  <printOptions horizontalCentered="1"/>
  <pageMargins left="0.25" right="0.25" top="0.75" bottom="0.75" header="0.3" footer="0.3"/>
  <pageSetup paperSize="8" scale="68" fitToHeight="0" orientation="portrait" r:id="rId1"/>
  <headerFooter>
    <oddFooter>&amp;C&amp;P</oddFooter>
  </headerFooter>
  <rowBreaks count="4" manualBreakCount="4">
    <brk id="49" max="15" man="1"/>
    <brk id="81" max="15" man="1"/>
    <brk id="109" max="15" man="1"/>
    <brk id="12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수정본(190404)</vt:lpstr>
      <vt:lpstr>'수정본(190404)'!Print_Area</vt:lpstr>
      <vt:lpstr>'수정본(190404)'!Print_Titles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이재원</dc:creator>
  <cp:lastModifiedBy>Windows 사용자</cp:lastModifiedBy>
  <cp:lastPrinted>2019-04-02T07:05:46Z</cp:lastPrinted>
  <dcterms:created xsi:type="dcterms:W3CDTF">2017-05-01T00:36:25Z</dcterms:created>
  <dcterms:modified xsi:type="dcterms:W3CDTF">2019-04-04T02:32:45Z</dcterms:modified>
</cp:coreProperties>
</file>