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2019년 9월 ~ 박소연\0.학과사무실\시간표 및 교육과정표\"/>
    </mc:Choice>
  </mc:AlternateContent>
  <bookViews>
    <workbookView xWindow="0" yWindow="0" windowWidth="2370" windowHeight="0" tabRatio="721"/>
  </bookViews>
  <sheets>
    <sheet name=" 2년제 과정 구성표" sheetId="1" r:id="rId1"/>
    <sheet name="2년제 과정 대비표" sheetId="18" state="hidden" r:id="rId2"/>
  </sheets>
  <definedNames>
    <definedName name="_xlnm.Print_Area" localSheetId="0">' 2년제 과정 구성표'!$A$1:$V$46</definedName>
    <definedName name="_xlnm.Print_Area" localSheetId="1">'2년제 과정 대비표'!$A$1:$L$143</definedName>
  </definedNames>
  <calcPr calcId="162913"/>
</workbook>
</file>

<file path=xl/calcChain.xml><?xml version="1.0" encoding="utf-8"?>
<calcChain xmlns="http://schemas.openxmlformats.org/spreadsheetml/2006/main">
  <c r="T26" i="1" l="1"/>
  <c r="T43" i="1"/>
  <c r="N44" i="1" l="1"/>
  <c r="O44" i="1"/>
  <c r="P44" i="1"/>
  <c r="N43" i="1"/>
  <c r="K43" i="1"/>
  <c r="I26" i="1"/>
  <c r="J26" i="1"/>
  <c r="K26" i="1"/>
  <c r="L26" i="1"/>
  <c r="M26" i="1"/>
  <c r="N26" i="1"/>
  <c r="O26" i="1"/>
  <c r="P26" i="1"/>
  <c r="Q26" i="1"/>
  <c r="R26" i="1"/>
  <c r="S26" i="1"/>
  <c r="I43" i="1"/>
  <c r="J43" i="1"/>
  <c r="L43" i="1"/>
  <c r="M43" i="1"/>
  <c r="O43" i="1"/>
  <c r="P43" i="1"/>
  <c r="Q43" i="1"/>
  <c r="R43" i="1"/>
  <c r="S43" i="1"/>
  <c r="U43" i="1"/>
  <c r="V43" i="1"/>
  <c r="H43" i="1"/>
  <c r="K132" i="18" l="1"/>
  <c r="J132" i="18"/>
  <c r="I132" i="18"/>
  <c r="H132" i="18"/>
  <c r="G132" i="18"/>
  <c r="F132" i="18"/>
  <c r="K119" i="18"/>
  <c r="J119" i="18"/>
  <c r="J133" i="18" s="1"/>
  <c r="I119" i="18"/>
  <c r="H119" i="18"/>
  <c r="G119" i="18"/>
  <c r="F119" i="18"/>
  <c r="F133" i="18" s="1"/>
  <c r="K112" i="18"/>
  <c r="K133" i="18" s="1"/>
  <c r="J112" i="18"/>
  <c r="I112" i="18"/>
  <c r="I133" i="18" s="1"/>
  <c r="H112" i="18"/>
  <c r="H133" i="18" s="1"/>
  <c r="G112" i="18"/>
  <c r="G133" i="18" s="1"/>
  <c r="F112" i="18"/>
  <c r="K106" i="18"/>
  <c r="J106" i="18"/>
  <c r="I106" i="18"/>
  <c r="H106" i="18"/>
  <c r="G106" i="18"/>
  <c r="F106" i="18"/>
  <c r="K85" i="18"/>
  <c r="J85" i="18"/>
  <c r="J107" i="18" s="1"/>
  <c r="I85" i="18"/>
  <c r="H85" i="18"/>
  <c r="G85" i="18"/>
  <c r="F85" i="18"/>
  <c r="F107" i="18" s="1"/>
  <c r="K78" i="18"/>
  <c r="K107" i="18" s="1"/>
  <c r="J78" i="18"/>
  <c r="I78" i="18"/>
  <c r="I107" i="18" s="1"/>
  <c r="H78" i="18"/>
  <c r="H107" i="18" s="1"/>
  <c r="G78" i="18"/>
  <c r="G107" i="18" s="1"/>
  <c r="F78" i="18"/>
  <c r="K72" i="18"/>
  <c r="J72" i="18"/>
  <c r="I72" i="18"/>
  <c r="G72" i="18"/>
  <c r="K61" i="18"/>
  <c r="J61" i="18"/>
  <c r="I61" i="18"/>
  <c r="H61" i="18"/>
  <c r="G61" i="18"/>
  <c r="F61" i="18"/>
  <c r="F73" i="18" s="1"/>
  <c r="K50" i="18"/>
  <c r="K73" i="18" s="1"/>
  <c r="J50" i="18"/>
  <c r="J73" i="18" s="1"/>
  <c r="I50" i="18"/>
  <c r="H50" i="18"/>
  <c r="H73" i="18" s="1"/>
  <c r="G50" i="18"/>
  <c r="G73" i="18" s="1"/>
  <c r="F50" i="18"/>
  <c r="G39" i="18"/>
  <c r="K29" i="18"/>
  <c r="J29" i="18"/>
  <c r="J39" i="18" s="1"/>
  <c r="I29" i="18"/>
  <c r="I39" i="18" s="1"/>
  <c r="I134" i="18" s="1"/>
  <c r="H29" i="18"/>
  <c r="G29" i="18"/>
  <c r="F29" i="18"/>
  <c r="K39" i="18"/>
  <c r="K134" i="18" s="1"/>
  <c r="H20" i="18"/>
  <c r="H39" i="18" s="1"/>
  <c r="F20" i="18"/>
  <c r="F39" i="18" s="1"/>
  <c r="J10" i="1"/>
  <c r="J44" i="1" s="1"/>
  <c r="I10" i="1"/>
  <c r="I44" i="1" s="1"/>
  <c r="H10" i="1"/>
  <c r="H44" i="1" s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T10" i="1" l="1"/>
  <c r="T44" i="1" s="1"/>
  <c r="U10" i="1"/>
  <c r="J134" i="18"/>
  <c r="F134" i="18"/>
  <c r="H134" i="18"/>
  <c r="G134" i="18"/>
  <c r="S10" i="1"/>
  <c r="S44" i="1" s="1"/>
  <c r="R10" i="1"/>
  <c r="R44" i="1" s="1"/>
  <c r="Q10" i="1"/>
  <c r="Q44" i="1" s="1"/>
  <c r="P10" i="1"/>
  <c r="O10" i="1"/>
  <c r="N10" i="1"/>
  <c r="M10" i="1"/>
  <c r="M44" i="1" s="1"/>
  <c r="L10" i="1"/>
  <c r="L44" i="1" s="1"/>
  <c r="K10" i="1"/>
  <c r="K44" i="1" s="1"/>
  <c r="V10" i="1" l="1"/>
  <c r="I14" i="1" l="1"/>
  <c r="J14" i="1"/>
  <c r="K14" i="1"/>
  <c r="L14" i="1"/>
  <c r="M14" i="1"/>
  <c r="N14" i="1"/>
  <c r="O14" i="1"/>
  <c r="P14" i="1"/>
  <c r="Q14" i="1"/>
  <c r="R14" i="1"/>
  <c r="S14" i="1"/>
  <c r="H14" i="1"/>
  <c r="H26" i="1" s="1"/>
  <c r="T14" i="1" l="1"/>
  <c r="U14" i="1"/>
  <c r="V14" i="1"/>
  <c r="V26" i="1" l="1"/>
  <c r="V44" i="1" s="1"/>
  <c r="U26" i="1"/>
  <c r="U44" i="1" s="1"/>
</calcChain>
</file>

<file path=xl/sharedStrings.xml><?xml version="1.0" encoding="utf-8"?>
<sst xmlns="http://schemas.openxmlformats.org/spreadsheetml/2006/main" count="344" uniqueCount="195">
  <si>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</si>
  <si>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</si>
  <si>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</si>
  <si>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</si>
  <si>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</si>
  <si>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</si>
  <si>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</si>
  <si>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</si>
  <si>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</si>
  <si>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</si>
  <si>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</si>
  <si>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</si>
  <si>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</si>
  <si>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</si>
  <si>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</si>
  <si>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</si>
  <si>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</si>
  <si>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</si>
  <si>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</si>
  <si>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</si>
  <si>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</si>
  <si>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</si>
  <si>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</si>
  <si>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</si>
  <si>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</si>
  <si>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</si>
  <si>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</si>
  <si>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</si>
  <si>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</si>
  <si>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</si>
  <si>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</si>
  <si>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</si>
  <si>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</si>
  <si>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</si>
  <si>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교양·직업
기초학점</t>
    <phoneticPr fontId="10" type="noConversion"/>
  </si>
  <si>
    <t>O</t>
    <phoneticPr fontId="6" type="noConversion"/>
  </si>
  <si>
    <t>선택</t>
    <phoneticPr fontId="10" type="noConversion"/>
  </si>
  <si>
    <t>자격증</t>
    <phoneticPr fontId="6" type="noConversion"/>
  </si>
  <si>
    <t>직업기초능력</t>
    <phoneticPr fontId="6" type="noConversion"/>
  </si>
  <si>
    <t>전체과목수</t>
    <phoneticPr fontId="6" type="noConversion"/>
  </si>
  <si>
    <t>X</t>
    <phoneticPr fontId="6" type="noConversion"/>
  </si>
  <si>
    <t>소계</t>
    <phoneticPr fontId="6" type="noConversion"/>
  </si>
  <si>
    <t>구체적으로 기술</t>
    <phoneticPr fontId="6" type="noConversion"/>
  </si>
  <si>
    <t>2020~2021 교육과정</t>
    <phoneticPr fontId="6" type="noConversion"/>
  </si>
  <si>
    <t>선택</t>
    <phoneticPr fontId="6" type="noConversion"/>
  </si>
  <si>
    <t>필수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</si>
  <si>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2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- (O) 인재양성별 능력단위를 사용하여 학습모듈을 일부 혹은 전부를 사용하는 경우
- (X) 인재양성별 능력단위를 사용하지 않는 경우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6" type="noConversion"/>
  </si>
  <si>
    <t>대학생활과 진로탐색</t>
    <phoneticPr fontId="6" type="noConversion"/>
  </si>
  <si>
    <t>대학생활</t>
    <phoneticPr fontId="6" type="noConversion"/>
  </si>
  <si>
    <t>O</t>
    <phoneticPr fontId="6" type="noConversion"/>
  </si>
  <si>
    <t>데이터분석 및 활용
(Data analysis &amp; Application)</t>
    <phoneticPr fontId="6" type="noConversion"/>
  </si>
  <si>
    <t>직업기초능력</t>
    <phoneticPr fontId="6" type="noConversion"/>
  </si>
  <si>
    <t>교양교육실 배정A</t>
    <phoneticPr fontId="6" type="noConversion"/>
  </si>
  <si>
    <t>자유선택교양교과</t>
    <phoneticPr fontId="6" type="noConversion"/>
  </si>
  <si>
    <t>X</t>
    <phoneticPr fontId="6" type="noConversion"/>
  </si>
  <si>
    <t>교양교육실 배정B</t>
    <phoneticPr fontId="6" type="noConversion"/>
  </si>
  <si>
    <t>자동차엔진정비
(Automotive engine maintenance)</t>
    <phoneticPr fontId="6" type="noConversion"/>
  </si>
  <si>
    <t>자격증</t>
    <phoneticPr fontId="6" type="noConversion"/>
  </si>
  <si>
    <t>O</t>
    <phoneticPr fontId="6" type="noConversion"/>
  </si>
  <si>
    <t>자동차전기회로도분석
(Analysis of electric circuit diagram of automotive)</t>
    <phoneticPr fontId="6" type="noConversion"/>
  </si>
  <si>
    <t>자격증</t>
    <phoneticPr fontId="6" type="noConversion"/>
  </si>
  <si>
    <t>전자제어엔진정비
(Electronic control engine maintenance)</t>
    <phoneticPr fontId="6" type="noConversion"/>
  </si>
  <si>
    <t>O</t>
    <phoneticPr fontId="6" type="noConversion"/>
  </si>
  <si>
    <t>전자제어디젤엔진정비
(Electronic control diesel engine maintenance)</t>
    <phoneticPr fontId="6" type="noConversion"/>
  </si>
  <si>
    <t>인공지능전기장치정비
(Maintenance of electrical equipment of artificial intelligence)</t>
    <phoneticPr fontId="6" type="noConversion"/>
  </si>
  <si>
    <t>인공지능전기장치정비
(Maintenance of electrical equipment of artificial intelligence)</t>
    <phoneticPr fontId="6" type="noConversion"/>
  </si>
  <si>
    <t>지능형전자제어섀시정비
(Intelligent electronic control chassis maintenance)</t>
    <phoneticPr fontId="6" type="noConversion"/>
  </si>
  <si>
    <t>배출가스저감장치정비
(Maintenance of exhaust gas reduction equipment)</t>
    <phoneticPr fontId="6" type="noConversion"/>
  </si>
  <si>
    <t>배출가스저감장치정비
(Maintenance of exhaust gas reduction equipment)</t>
    <phoneticPr fontId="6" type="noConversion"/>
  </si>
  <si>
    <t>자동차CAD I
(Automotive CAD I)</t>
    <phoneticPr fontId="10" type="noConversion"/>
  </si>
  <si>
    <t>진로</t>
    <phoneticPr fontId="6" type="noConversion"/>
  </si>
  <si>
    <t>자동차CAD II
(Automotive CAD II)</t>
    <phoneticPr fontId="6" type="noConversion"/>
  </si>
  <si>
    <t>스마트자동차진단
(Diagnosis of smart automotive)</t>
    <phoneticPr fontId="6" type="noConversion"/>
  </si>
  <si>
    <t>취업/창업</t>
    <phoneticPr fontId="6" type="noConversion"/>
  </si>
  <si>
    <t>X</t>
    <phoneticPr fontId="6" type="noConversion"/>
  </si>
  <si>
    <t>현장실습I
(Field Training I)</t>
    <phoneticPr fontId="10" type="noConversion"/>
  </si>
  <si>
    <t>X</t>
    <phoneticPr fontId="6" type="noConversion"/>
  </si>
  <si>
    <t>현장실습II
(Field Training II)</t>
    <phoneticPr fontId="10" type="noConversion"/>
  </si>
  <si>
    <t>일반기계공학I
 (General Mechanical Engineering I)</t>
    <phoneticPr fontId="10" type="noConversion"/>
  </si>
  <si>
    <t>자동차구조학
(Automotive Structure)</t>
    <phoneticPr fontId="6" type="noConversion"/>
  </si>
  <si>
    <t>자동차 정비 개론
(Introduction to Automotive maintenance)</t>
    <phoneticPr fontId="6" type="noConversion"/>
  </si>
  <si>
    <t>진로</t>
    <phoneticPr fontId="6" type="noConversion"/>
  </si>
  <si>
    <t>자동차공학해석
(Automotive Engineering analysis)</t>
    <phoneticPr fontId="6" type="noConversion"/>
  </si>
  <si>
    <t>일반기계공학II
(General Mechanical Engineering II)</t>
    <phoneticPr fontId="10" type="noConversion"/>
  </si>
  <si>
    <t>자동차튜닝개론
(Introduction to car tuning)</t>
    <phoneticPr fontId="6" type="noConversion"/>
  </si>
  <si>
    <t>자동차파형분석
(Automotive waveform analysis)</t>
    <phoneticPr fontId="6" type="noConversion"/>
  </si>
  <si>
    <t>친환경자동차 정비
(Maintenance of Eco mobility)</t>
    <phoneticPr fontId="6" type="noConversion"/>
  </si>
  <si>
    <t>자율전공실습Ⅰ
(Autonomous Major Practice I)</t>
    <phoneticPr fontId="6" type="noConversion"/>
  </si>
  <si>
    <t>그래픽공학설계
(Engineering graphics design)</t>
    <phoneticPr fontId="6" type="noConversion"/>
  </si>
  <si>
    <t>캡스톤디자인</t>
    <phoneticPr fontId="6" type="noConversion"/>
  </si>
  <si>
    <t xml:space="preserve">센서공학
(Sensor engineering) </t>
    <phoneticPr fontId="6" type="noConversion"/>
  </si>
  <si>
    <t>자율전공실습Ⅱ
(Autonomous Major Practice II)</t>
    <phoneticPr fontId="6" type="noConversion"/>
  </si>
  <si>
    <t>자율전공실습Ⅱ
(Autonomous Major Practice II)</t>
    <phoneticPr fontId="6" type="noConversion"/>
  </si>
  <si>
    <t>캡스톤디자인
(Capstone design)</t>
    <phoneticPr fontId="6" type="noConversion"/>
  </si>
  <si>
    <t>인재양성유형명 : 자동차정비 및 제조인력양성유형</t>
    <phoneticPr fontId="6" type="noConversion"/>
  </si>
  <si>
    <t>학과명(전공명/과정명) : 스마트자동차학과</t>
    <phoneticPr fontId="6" type="noConversion"/>
  </si>
  <si>
    <t>교양교육실 배정D</t>
    <phoneticPr fontId="6" type="noConversion"/>
  </si>
  <si>
    <t>교양
·
직업
기초</t>
    <phoneticPr fontId="10" type="noConversion"/>
  </si>
  <si>
    <t>전공
·
NCS</t>
    <phoneticPr fontId="6" type="noConversion"/>
  </si>
  <si>
    <t>교양·직업기초 계</t>
    <phoneticPr fontId="6" type="noConversion"/>
  </si>
  <si>
    <t>자동차전기회로도분석                    (Analysis of electric circuit diagram of automotive)</t>
    <phoneticPr fontId="6" type="noConversion"/>
  </si>
  <si>
    <t>운행조정·안정화장치정비          (Maintenance of travel adjustment stabilizer)</t>
    <phoneticPr fontId="6" type="noConversion"/>
  </si>
  <si>
    <t>학과명(전공명/과정명) : 스마트자동차학과</t>
    <phoneticPr fontId="6" type="noConversion"/>
  </si>
  <si>
    <t>인재양성유형명 :  자동차정비 및 제조인력양성유형</t>
    <phoneticPr fontId="6" type="noConversion"/>
  </si>
  <si>
    <t>2020~2021 교육과정(2년제)</t>
    <phoneticPr fontId="10" type="noConversion"/>
  </si>
  <si>
    <t>교과목
코드</t>
    <phoneticPr fontId="6" type="noConversion"/>
  </si>
  <si>
    <t>2019~2020학년도 교육과정</t>
    <phoneticPr fontId="10" type="noConversion"/>
  </si>
  <si>
    <t>2020~2021학년도 교육과정</t>
    <phoneticPr fontId="10" type="noConversion"/>
  </si>
  <si>
    <t>교양
·
직업
기초</t>
    <phoneticPr fontId="10" type="noConversion"/>
  </si>
  <si>
    <t>선택</t>
    <phoneticPr fontId="10" type="noConversion"/>
  </si>
  <si>
    <t>의사소통능력
(Communicative Competence)</t>
    <phoneticPr fontId="6" type="noConversion"/>
  </si>
  <si>
    <t>학과 성격과 맞지 않아 폐기</t>
    <phoneticPr fontId="6" type="noConversion"/>
  </si>
  <si>
    <t>교양교육실 배정A</t>
    <phoneticPr fontId="6" type="noConversion"/>
  </si>
  <si>
    <t>교양교육실 배정B</t>
    <phoneticPr fontId="6" type="noConversion"/>
  </si>
  <si>
    <t>이수학기 변경</t>
    <phoneticPr fontId="6" type="noConversion"/>
  </si>
  <si>
    <t>이수학점 변경 폐지</t>
    <phoneticPr fontId="6" type="noConversion"/>
  </si>
  <si>
    <t>교양교육실 배정A</t>
    <phoneticPr fontId="6" type="noConversion"/>
  </si>
  <si>
    <t>필수</t>
    <phoneticPr fontId="10" type="noConversion"/>
  </si>
  <si>
    <t>필수</t>
    <phoneticPr fontId="10" type="noConversion"/>
  </si>
  <si>
    <t>전공·NCS 계</t>
    <phoneticPr fontId="6" type="noConversion"/>
  </si>
  <si>
    <t>전공
 ·
현장
중심</t>
    <phoneticPr fontId="6" type="noConversion"/>
  </si>
  <si>
    <t>전공
 ·
현장
중심</t>
    <phoneticPr fontId="6" type="noConversion"/>
  </si>
  <si>
    <t>일반기계공학I
 (General Mechanical Engineering I)</t>
    <phoneticPr fontId="6" type="noConversion"/>
  </si>
  <si>
    <t>자동차 정비 개론
(Introduction to Automotive maintenance)</t>
    <phoneticPr fontId="6" type="noConversion"/>
  </si>
  <si>
    <t>전공 교과목 신설</t>
    <phoneticPr fontId="6" type="noConversion"/>
  </si>
  <si>
    <t>자동차구조학
(Automotive Structure)</t>
    <phoneticPr fontId="6" type="noConversion"/>
  </si>
  <si>
    <t>자동차 전반적인 지식 향상을 위해 신설</t>
    <phoneticPr fontId="6" type="noConversion"/>
  </si>
  <si>
    <t>전공·현장중심 계</t>
    <phoneticPr fontId="6" type="noConversion"/>
  </si>
  <si>
    <t>학기 계</t>
    <phoneticPr fontId="6" type="noConversion"/>
  </si>
  <si>
    <t>수리능력
(Mathematical Ability)</t>
    <phoneticPr fontId="6" type="noConversion"/>
  </si>
  <si>
    <t>기초역학으로 과목명 및 개설학기 변경</t>
    <phoneticPr fontId="6" type="noConversion"/>
  </si>
  <si>
    <t xml:space="preserve">교양교육실 배정C </t>
    <phoneticPr fontId="6" type="noConversion"/>
  </si>
  <si>
    <t>데이터분석 및 활용
(Data analysis &amp; Application)</t>
    <phoneticPr fontId="6" type="noConversion"/>
  </si>
  <si>
    <t>전산능력 향상을 위해 신설</t>
    <phoneticPr fontId="6" type="noConversion"/>
  </si>
  <si>
    <t>교양 교과목 신설</t>
    <phoneticPr fontId="6" type="noConversion"/>
  </si>
  <si>
    <t>전공
 ·
NCS</t>
    <phoneticPr fontId="6" type="noConversion"/>
  </si>
  <si>
    <t>전자제어엔진정비                        (Electronic control engine maintenance)</t>
    <phoneticPr fontId="6" type="noConversion"/>
  </si>
  <si>
    <t>전자제어엔진정비                        (Electronic control engine maintenance)</t>
    <phoneticPr fontId="6" type="noConversion"/>
  </si>
  <si>
    <t>전자제어디젤엔진정비
(Electronic control diesel engine maintenance)</t>
    <phoneticPr fontId="6" type="noConversion"/>
  </si>
  <si>
    <t>전자제어디젤엔진정비
(Electronic control diesel engine maintenance)</t>
    <phoneticPr fontId="6" type="noConversion"/>
  </si>
  <si>
    <t>인공지능전기장치정비
(Maintenance of electrical equipment of artificial intelligence)</t>
    <phoneticPr fontId="6" type="noConversion"/>
  </si>
  <si>
    <t>지능형전자제어섀시정비
(Intelligent electronic control chassis maintenance)</t>
    <phoneticPr fontId="6" type="noConversion"/>
  </si>
  <si>
    <t>선택</t>
    <phoneticPr fontId="10" type="noConversion"/>
  </si>
  <si>
    <t>현장실습I
(Field Training I)</t>
    <phoneticPr fontId="6" type="noConversion"/>
  </si>
  <si>
    <t>일반기계공학II
(General Mechanical Engineering II)</t>
    <phoneticPr fontId="6" type="noConversion"/>
  </si>
  <si>
    <t>수입차정비개론
(Introduction to Imported Vehicles)</t>
    <phoneticPr fontId="6" type="noConversion"/>
  </si>
  <si>
    <t>전공폐지에 따른 폐지</t>
    <phoneticPr fontId="6" type="noConversion"/>
  </si>
  <si>
    <t>자동차공학해석
(Automotive Engineering analysis)</t>
  </si>
  <si>
    <t>자격증 취득을 위해 신설</t>
    <phoneticPr fontId="6" type="noConversion"/>
  </si>
  <si>
    <t>선택</t>
    <phoneticPr fontId="6" type="noConversion"/>
  </si>
  <si>
    <t>자동차CAD I
(Automotive CAD I)</t>
    <phoneticPr fontId="6" type="noConversion"/>
  </si>
  <si>
    <t>취업·창업준비실무
(Employment and Startups pratice)</t>
    <phoneticPr fontId="6" type="noConversion"/>
  </si>
  <si>
    <t>과목이수변경</t>
    <phoneticPr fontId="6" type="noConversion"/>
  </si>
  <si>
    <t>현장실습II
(Field Training II)</t>
    <phoneticPr fontId="6" type="noConversion"/>
  </si>
  <si>
    <t>현장실습II
(Field Training II)</t>
    <phoneticPr fontId="6" type="noConversion"/>
  </si>
  <si>
    <t>자동차파형분석
(Automotive waveform analysis)</t>
    <phoneticPr fontId="6" type="noConversion"/>
  </si>
  <si>
    <t>자동차튜닝개론
(Introduction to car tuning)</t>
    <phoneticPr fontId="6" type="noConversion"/>
  </si>
  <si>
    <t>자율전공실습Ⅰ
(Autonomous Major Practice I)</t>
    <phoneticPr fontId="6" type="noConversion"/>
  </si>
  <si>
    <t>자동차보상실무 I 
(Automotive compensation practice I)</t>
    <phoneticPr fontId="6" type="noConversion"/>
  </si>
  <si>
    <t>진로선택이 급격히 줄어 폐지</t>
    <phoneticPr fontId="6" type="noConversion"/>
  </si>
  <si>
    <t>캡스톤디자인Ⅰ
(Capstone design I)</t>
    <phoneticPr fontId="6" type="noConversion"/>
  </si>
  <si>
    <t>그래픽공학설계로 교과목 성격 변경</t>
    <phoneticPr fontId="6" type="noConversion"/>
  </si>
  <si>
    <t>그래픽공학설계
(Engineering graphics design)</t>
  </si>
  <si>
    <t>전공 교과목 신설</t>
    <phoneticPr fontId="6" type="noConversion"/>
  </si>
  <si>
    <t>친환경자동차 정비
(Maintenance of Eco mobility)</t>
    <phoneticPr fontId="6" type="noConversion"/>
  </si>
  <si>
    <t>현장요구 증대에 따른 신설</t>
    <phoneticPr fontId="6" type="noConversion"/>
  </si>
  <si>
    <t>현장요구 증대에 따른 신설</t>
    <phoneticPr fontId="6" type="noConversion"/>
  </si>
  <si>
    <t>학기 계</t>
    <phoneticPr fontId="6" type="noConversion"/>
  </si>
  <si>
    <t>자동차CAD II
 (Automotive CAD II)</t>
    <phoneticPr fontId="6" type="noConversion"/>
  </si>
  <si>
    <t>스마트자동차진단
(Diagnosis of smart automotive)</t>
    <phoneticPr fontId="6" type="noConversion"/>
  </si>
  <si>
    <t>전공 
·
현장
중심</t>
    <phoneticPr fontId="6" type="noConversion"/>
  </si>
  <si>
    <t>자율전공실습Ⅱ
(Autonomous Major Practice II)</t>
    <phoneticPr fontId="6" type="noConversion"/>
  </si>
  <si>
    <t>캡스톤디자인Ⅱ
(Capstone design II)</t>
    <phoneticPr fontId="6" type="noConversion"/>
  </si>
  <si>
    <t>캡스톤디자인
(Capstone design)</t>
  </si>
  <si>
    <t>실습환경의 문제인한 교과목 이름 변경</t>
    <phoneticPr fontId="6" type="noConversion"/>
  </si>
  <si>
    <t>자동차보상실무 II 
(Automotive compensation practice II)</t>
    <phoneticPr fontId="6" type="noConversion"/>
  </si>
  <si>
    <t>자동차종합실습
(Comprehensive automotive training)</t>
    <phoneticPr fontId="6" type="noConversion"/>
  </si>
  <si>
    <t>기 개설과목과 내용 중복으로 폐지</t>
    <phoneticPr fontId="6" type="noConversion"/>
  </si>
  <si>
    <t>2020~2021 학년도 교육과정</t>
    <phoneticPr fontId="10" type="noConversion"/>
  </si>
  <si>
    <t>전공필수 개설학점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</si>
  <si>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</si>
  <si>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</si>
  <si>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총
개설
학점</t>
    <phoneticPr fontId="10" type="noConversion"/>
  </si>
  <si>
    <t>교양·
직업기초 과목수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</si>
  <si>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</si>
  <si>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</si>
  <si>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 xml:space="preserve"> 총 개설학점 계</t>
    <phoneticPr fontId="10" type="noConversion"/>
  </si>
  <si>
    <t>※ 비고란-과목폐지, 과목신설, 명칭변경, 학점·시수변경, 선택·필수변경, 개설학기 변경</t>
    <phoneticPr fontId="6" type="noConversion"/>
  </si>
  <si>
    <t>수리능력 향상을 위해 신설</t>
    <phoneticPr fontId="6" type="noConversion"/>
  </si>
  <si>
    <t>기초 역학
(Basic Dynamics)</t>
    <phoneticPr fontId="6" type="noConversion"/>
  </si>
  <si>
    <r>
      <t>운행조정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inor"/>
      </rPr>
      <t>안정화장치장비
(Maintenance of travel adjustment stabilizer)</t>
    </r>
    <phoneticPr fontId="6" type="noConversion"/>
  </si>
  <si>
    <r>
      <t>취업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inor"/>
      </rPr>
      <t>창업준비실무
(Employment and Startups pratice)</t>
    </r>
    <phoneticPr fontId="10" type="noConversion"/>
  </si>
  <si>
    <t>기초역학 (Basic Dynamics)</t>
    <phoneticPr fontId="6" type="noConversion"/>
  </si>
  <si>
    <t>교과목명(영문명)</t>
    <phoneticPr fontId="6" type="noConversion"/>
  </si>
  <si>
    <t>교과목명(영문명)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</si>
</sst>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5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ajor"/>
    </font>
    <font>
      <b/>
      <sz val="7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7" fillId="0" borderId="5" xfId="6" applyFont="1" applyFill="1" applyBorder="1" applyAlignment="1">
      <alignment horizontal="center" vertical="center" wrapText="1"/>
    </xf>
    <xf numFmtId="0" fontId="17" fillId="0" borderId="6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9" xfId="6" applyFont="1" applyFill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/>
    </xf>
    <xf numFmtId="0" fontId="18" fillId="0" borderId="7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8" fillId="0" borderId="9" xfId="6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9" fillId="0" borderId="0" xfId="8" applyFont="1">
      <alignment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6" fillId="4" borderId="5" xfId="0" quotePrefix="1" applyFont="1" applyFill="1" applyBorder="1" applyAlignment="1">
      <alignment horizontal="center" vertical="center"/>
    </xf>
    <xf numFmtId="0" fontId="11" fillId="2" borderId="9" xfId="4" applyFont="1" applyFill="1" applyBorder="1">
      <alignment vertical="center"/>
    </xf>
    <xf numFmtId="0" fontId="21" fillId="6" borderId="9" xfId="4" applyFont="1" applyFill="1" applyBorder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vertical="center" shrinkToFit="1"/>
    </xf>
    <xf numFmtId="0" fontId="16" fillId="4" borderId="1" xfId="0" applyFont="1" applyFill="1" applyBorder="1" applyAlignment="1">
      <alignment horizontal="left" vertical="center" shrinkToFit="1"/>
    </xf>
    <xf numFmtId="0" fontId="16" fillId="4" borderId="5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12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20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6" fillId="3" borderId="41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5" xfId="6" applyFont="1" applyBorder="1" applyAlignment="1">
      <alignment horizontal="center" vertical="center"/>
    </xf>
    <xf numFmtId="0" fontId="27" fillId="0" borderId="8" xfId="6" applyFont="1" applyFill="1" applyBorder="1" applyAlignment="1">
      <alignment horizontal="center" vertical="center" wrapText="1"/>
    </xf>
    <xf numFmtId="0" fontId="27" fillId="0" borderId="5" xfId="6" applyFont="1" applyFill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22" fillId="4" borderId="5" xfId="0" quotePrefix="1" applyFont="1" applyFill="1" applyBorder="1" applyAlignment="1">
      <alignment horizontal="center" vertical="center"/>
    </xf>
    <xf numFmtId="0" fontId="16" fillId="4" borderId="7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5" borderId="5" xfId="6" applyFont="1" applyFill="1" applyBorder="1" applyAlignment="1">
      <alignment horizontal="center" vertical="center" wrapText="1"/>
    </xf>
    <xf numFmtId="0" fontId="18" fillId="5" borderId="5" xfId="6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22" fillId="3" borderId="46" xfId="0" applyFont="1" applyFill="1" applyBorder="1" applyAlignment="1">
      <alignment horizontal="left" vertical="center" wrapText="1"/>
    </xf>
    <xf numFmtId="0" fontId="22" fillId="3" borderId="47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23" xfId="6" applyFont="1" applyFill="1" applyBorder="1" applyAlignment="1">
      <alignment horizontal="left" vertical="center" wrapText="1"/>
    </xf>
    <xf numFmtId="0" fontId="28" fillId="4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6" fillId="0" borderId="8" xfId="6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30" fillId="0" borderId="19" xfId="6" applyFont="1" applyFill="1" applyBorder="1" applyAlignment="1">
      <alignment horizontal="center" vertical="center" wrapText="1"/>
    </xf>
    <xf numFmtId="0" fontId="30" fillId="0" borderId="16" xfId="6" applyFont="1" applyFill="1" applyBorder="1" applyAlignment="1">
      <alignment horizontal="center" vertical="center" wrapText="1"/>
    </xf>
    <xf numFmtId="0" fontId="30" fillId="0" borderId="17" xfId="6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/>
    </xf>
    <xf numFmtId="0" fontId="18" fillId="0" borderId="9" xfId="6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31" fillId="0" borderId="20" xfId="2" applyFont="1" applyFill="1" applyBorder="1" applyAlignment="1">
      <alignment vertical="center"/>
    </xf>
    <xf numFmtId="0" fontId="32" fillId="0" borderId="20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8" applyFont="1">
      <alignment vertical="center"/>
    </xf>
    <xf numFmtId="0" fontId="11" fillId="6" borderId="12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shrinkToFit="1"/>
    </xf>
    <xf numFmtId="0" fontId="11" fillId="0" borderId="45" xfId="4" applyFont="1" applyFill="1" applyBorder="1" applyAlignment="1">
      <alignment horizontal="center" vertical="center" shrinkToFit="1"/>
    </xf>
    <xf numFmtId="0" fontId="11" fillId="0" borderId="51" xfId="4" applyFont="1" applyFill="1" applyBorder="1" applyAlignment="1">
      <alignment horizontal="center" vertical="center" shrinkToFit="1"/>
    </xf>
    <xf numFmtId="0" fontId="11" fillId="0" borderId="52" xfId="4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 vertical="center" shrinkToFit="1"/>
    </xf>
    <xf numFmtId="0" fontId="11" fillId="0" borderId="23" xfId="4" applyFont="1" applyFill="1" applyBorder="1" applyAlignment="1">
      <alignment horizontal="center" vertical="center" shrinkToFit="1"/>
    </xf>
    <xf numFmtId="0" fontId="11" fillId="0" borderId="7" xfId="4" applyFont="1" applyFill="1" applyBorder="1" applyAlignment="1">
      <alignment horizontal="center" vertical="center" shrinkToFit="1"/>
    </xf>
    <xf numFmtId="0" fontId="11" fillId="2" borderId="5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shrinkToFit="1"/>
    </xf>
    <xf numFmtId="0" fontId="11" fillId="0" borderId="5" xfId="4" applyFont="1" applyFill="1" applyBorder="1" applyAlignment="1">
      <alignment horizontal="center" vertical="center"/>
    </xf>
    <xf numFmtId="0" fontId="21" fillId="6" borderId="5" xfId="4" applyFont="1" applyFill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1" fillId="0" borderId="52" xfId="4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1" fillId="6" borderId="9" xfId="5" applyFont="1" applyFill="1" applyBorder="1" applyAlignment="1">
      <alignment horizontal="center" vertical="center"/>
    </xf>
    <xf numFmtId="0" fontId="21" fillId="6" borderId="14" xfId="5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1" fillId="0" borderId="6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23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21" fillId="6" borderId="6" xfId="5" applyFont="1" applyFill="1" applyBorder="1" applyAlignment="1">
      <alignment horizontal="center" vertical="center" wrapText="1"/>
    </xf>
    <xf numFmtId="0" fontId="21" fillId="6" borderId="5" xfId="5" applyFont="1" applyFill="1" applyBorder="1" applyAlignment="1">
      <alignment horizontal="center" vertical="center"/>
    </xf>
    <xf numFmtId="0" fontId="21" fillId="6" borderId="10" xfId="5" applyFont="1" applyFill="1" applyBorder="1" applyAlignment="1">
      <alignment horizontal="center" vertical="center"/>
    </xf>
    <xf numFmtId="0" fontId="21" fillId="6" borderId="12" xfId="5" applyFont="1" applyFill="1" applyBorder="1" applyAlignment="1">
      <alignment horizontal="center" vertical="center"/>
    </xf>
    <xf numFmtId="0" fontId="21" fillId="6" borderId="5" xfId="5" applyFont="1" applyFill="1" applyBorder="1" applyAlignment="1">
      <alignment horizontal="center" vertical="center" wrapText="1"/>
    </xf>
    <xf numFmtId="0" fontId="21" fillId="6" borderId="8" xfId="5" applyFont="1" applyFill="1" applyBorder="1" applyAlignment="1">
      <alignment horizontal="center" vertical="center"/>
    </xf>
    <xf numFmtId="0" fontId="21" fillId="6" borderId="23" xfId="5" applyFont="1" applyFill="1" applyBorder="1" applyAlignment="1">
      <alignment horizontal="center" vertical="center"/>
    </xf>
    <xf numFmtId="0" fontId="21" fillId="6" borderId="7" xfId="5" applyFont="1" applyFill="1" applyBorder="1" applyAlignment="1">
      <alignment horizontal="center" vertical="center"/>
    </xf>
    <xf numFmtId="0" fontId="21" fillId="6" borderId="13" xfId="5" applyFont="1" applyFill="1" applyBorder="1" applyAlignment="1">
      <alignment horizontal="center" vertical="center"/>
    </xf>
    <xf numFmtId="0" fontId="21" fillId="6" borderId="29" xfId="5" applyFont="1" applyFill="1" applyBorder="1" applyAlignment="1">
      <alignment horizontal="center" vertical="center"/>
    </xf>
    <xf numFmtId="0" fontId="21" fillId="6" borderId="11" xfId="5" applyFont="1" applyFill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shrinkToFit="1"/>
    </xf>
    <xf numFmtId="0" fontId="11" fillId="0" borderId="9" xfId="4" applyFont="1" applyBorder="1" applyAlignment="1">
      <alignment horizontal="center" vertical="center" shrinkToFit="1"/>
    </xf>
    <xf numFmtId="0" fontId="11" fillId="0" borderId="21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shrinkToFit="1"/>
    </xf>
    <xf numFmtId="0" fontId="11" fillId="0" borderId="17" xfId="4" applyFont="1" applyBorder="1" applyAlignment="1">
      <alignment horizontal="center" vertical="center" shrinkToFit="1"/>
    </xf>
    <xf numFmtId="0" fontId="11" fillId="0" borderId="25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/>
    </xf>
    <xf numFmtId="0" fontId="11" fillId="2" borderId="23" xfId="4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center" vertical="center" wrapText="1"/>
    </xf>
    <xf numFmtId="0" fontId="11" fillId="5" borderId="23" xfId="4" applyFont="1" applyFill="1" applyBorder="1" applyAlignment="1">
      <alignment horizontal="center" vertical="center"/>
    </xf>
    <xf numFmtId="0" fontId="11" fillId="5" borderId="7" xfId="4" applyFont="1" applyFill="1" applyBorder="1" applyAlignment="1">
      <alignment horizontal="center" vertical="center"/>
    </xf>
    <xf numFmtId="0" fontId="11" fillId="5" borderId="5" xfId="4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5" borderId="23" xfId="4" applyFont="1" applyFill="1" applyBorder="1" applyAlignment="1">
      <alignment horizontal="center" vertical="center" wrapText="1"/>
    </xf>
    <xf numFmtId="0" fontId="11" fillId="5" borderId="7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shrinkToFit="1"/>
    </xf>
    <xf numFmtId="0" fontId="11" fillId="0" borderId="23" xfId="4" applyFont="1" applyFill="1" applyBorder="1" applyAlignment="1">
      <alignment horizontal="center" vertical="center" shrinkToFit="1"/>
    </xf>
    <xf numFmtId="0" fontId="11" fillId="0" borderId="7" xfId="4" applyFont="1" applyFill="1" applyBorder="1" applyAlignment="1">
      <alignment horizontal="center" vertical="center" shrinkToFit="1"/>
    </xf>
    <xf numFmtId="0" fontId="21" fillId="6" borderId="8" xfId="4" applyFont="1" applyFill="1" applyBorder="1" applyAlignment="1">
      <alignment horizontal="center" vertical="center"/>
    </xf>
    <xf numFmtId="0" fontId="21" fillId="6" borderId="23" xfId="4" applyFont="1" applyFill="1" applyBorder="1" applyAlignment="1">
      <alignment horizontal="center" vertical="center"/>
    </xf>
    <xf numFmtId="0" fontId="21" fillId="6" borderId="7" xfId="4" applyFont="1" applyFill="1" applyBorder="1" applyAlignment="1">
      <alignment horizontal="center" vertical="center"/>
    </xf>
    <xf numFmtId="0" fontId="11" fillId="0" borderId="22" xfId="4" applyFont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20" xfId="2" applyFont="1" applyFill="1" applyBorder="1" applyAlignment="1">
      <alignment horizontal="left" vertical="center"/>
    </xf>
    <xf numFmtId="41" fontId="11" fillId="0" borderId="34" xfId="10" applyFont="1" applyFill="1" applyBorder="1" applyAlignment="1">
      <alignment horizontal="center" vertical="center" wrapText="1" shrinkToFit="1"/>
    </xf>
    <xf numFmtId="41" fontId="11" fillId="0" borderId="43" xfId="10" applyFont="1" applyFill="1" applyBorder="1" applyAlignment="1">
      <alignment horizontal="center" vertical="center" shrinkToFit="1"/>
    </xf>
    <xf numFmtId="41" fontId="11" fillId="0" borderId="18" xfId="10" applyFont="1" applyFill="1" applyBorder="1" applyAlignment="1">
      <alignment horizontal="center" vertical="center" shrinkToFit="1"/>
    </xf>
    <xf numFmtId="41" fontId="11" fillId="0" borderId="34" xfId="10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28" xfId="5" applyFont="1" applyBorder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6" borderId="4" xfId="4" applyFont="1" applyFill="1" applyBorder="1" applyAlignment="1">
      <alignment horizontal="center" vertical="center"/>
    </xf>
    <xf numFmtId="0" fontId="11" fillId="6" borderId="9" xfId="4" applyFont="1" applyFill="1" applyBorder="1" applyAlignment="1">
      <alignment horizontal="center" vertical="center"/>
    </xf>
    <xf numFmtId="0" fontId="11" fillId="6" borderId="14" xfId="4" applyFont="1" applyFill="1" applyBorder="1" applyAlignment="1">
      <alignment horizontal="center" vertical="center"/>
    </xf>
    <xf numFmtId="0" fontId="11" fillId="6" borderId="5" xfId="4" applyFont="1" applyFill="1" applyBorder="1" applyAlignment="1">
      <alignment horizontal="center" vertical="center"/>
    </xf>
    <xf numFmtId="0" fontId="11" fillId="6" borderId="12" xfId="4" applyFont="1" applyFill="1" applyBorder="1" applyAlignment="1">
      <alignment horizontal="center" vertical="center"/>
    </xf>
    <xf numFmtId="0" fontId="11" fillId="6" borderId="2" xfId="4" applyFont="1" applyFill="1" applyBorder="1" applyAlignment="1">
      <alignment horizontal="center" vertical="center"/>
    </xf>
    <xf numFmtId="0" fontId="11" fillId="6" borderId="6" xfId="4" applyFont="1" applyFill="1" applyBorder="1" applyAlignment="1">
      <alignment horizontal="center" vertical="center"/>
    </xf>
    <xf numFmtId="0" fontId="11" fillId="6" borderId="10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center" vertical="center" wrapText="1"/>
    </xf>
    <xf numFmtId="0" fontId="11" fillId="6" borderId="12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 shrinkToFit="1"/>
    </xf>
    <xf numFmtId="0" fontId="11" fillId="0" borderId="45" xfId="4" applyFont="1" applyFill="1" applyBorder="1" applyAlignment="1">
      <alignment horizontal="center" vertical="center" shrinkToFit="1"/>
    </xf>
    <xf numFmtId="0" fontId="11" fillId="0" borderId="51" xfId="4" applyFont="1" applyFill="1" applyBorder="1" applyAlignment="1">
      <alignment horizontal="center" vertical="center" shrinkToFit="1"/>
    </xf>
    <xf numFmtId="0" fontId="11" fillId="0" borderId="52" xfId="4" applyFont="1" applyFill="1" applyBorder="1" applyAlignment="1">
      <alignment horizontal="center" vertical="center" shrinkToFit="1"/>
    </xf>
    <xf numFmtId="0" fontId="21" fillId="6" borderId="28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</cellXfs>
  <cellStyles count="11">
    <cellStyle name="쉼표 [0]" xfId="10" builtinId="6"/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zoomScaleSheetLayoutView="70" workbookViewId="0">
      <selection activeCell="X41" sqref="X41"/>
    </sheetView>
  </sheetViews>
  <sheetFormatPr defaultColWidth="8.88671875" defaultRowHeight="17.100000000000001" customHeight="1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72" bestFit="1" customWidth="1"/>
    <col min="6" max="6" width="5.6640625" style="1" bestFit="1" customWidth="1"/>
    <col min="7" max="7" width="4.21875" style="1" bestFit="1" customWidth="1"/>
    <col min="8" max="8" width="5" style="1" customWidth="1"/>
    <col min="9" max="22" width="4.21875" style="1" bestFit="1" customWidth="1"/>
    <col min="23" max="16384" width="8.88671875" style="1"/>
  </cols>
  <sheetData>
    <row r="1" spans="1:22" s="2" customFormat="1" ht="16.5" customHeight="1" thickBot="1">
      <c r="A1" s="204" t="s">
        <v>95</v>
      </c>
      <c r="B1" s="204"/>
      <c r="C1" s="204"/>
      <c r="D1" s="204"/>
      <c r="E1" s="204"/>
      <c r="F1" s="204"/>
      <c r="G1" s="204"/>
      <c r="H1" s="205" t="s">
        <v>94</v>
      </c>
      <c r="I1" s="205"/>
      <c r="J1" s="205"/>
      <c r="K1" s="205"/>
      <c r="L1" s="205"/>
      <c r="M1" s="205"/>
      <c r="N1" s="205"/>
      <c r="O1" s="205"/>
      <c r="P1" s="205"/>
      <c r="Q1" s="195" t="s">
        <v>43</v>
      </c>
      <c r="R1" s="195"/>
      <c r="S1" s="195"/>
      <c r="T1" s="195"/>
      <c r="U1" s="195"/>
      <c r="V1" s="195"/>
    </row>
    <row r="2" spans="1:22" ht="16.5" customHeight="1">
      <c r="A2" s="184" t="s">
        <v>0</v>
      </c>
      <c r="B2" s="179"/>
      <c r="C2" s="179" t="s">
        <v>12</v>
      </c>
      <c r="D2" s="179" t="s">
        <v>30</v>
      </c>
      <c r="E2" s="206" t="s">
        <v>33</v>
      </c>
      <c r="F2" s="179" t="s">
        <v>31</v>
      </c>
      <c r="G2" s="179" t="s">
        <v>32</v>
      </c>
      <c r="H2" s="184" t="s">
        <v>1</v>
      </c>
      <c r="I2" s="179"/>
      <c r="J2" s="179"/>
      <c r="K2" s="179"/>
      <c r="L2" s="179"/>
      <c r="M2" s="196"/>
      <c r="N2" s="197" t="s">
        <v>2</v>
      </c>
      <c r="O2" s="198"/>
      <c r="P2" s="179"/>
      <c r="Q2" s="179"/>
      <c r="R2" s="179"/>
      <c r="S2" s="199"/>
      <c r="T2" s="184" t="s">
        <v>3</v>
      </c>
      <c r="U2" s="179"/>
      <c r="V2" s="196"/>
    </row>
    <row r="3" spans="1:22" ht="16.5" customHeight="1">
      <c r="A3" s="185"/>
      <c r="B3" s="180"/>
      <c r="C3" s="180"/>
      <c r="D3" s="180"/>
      <c r="E3" s="207"/>
      <c r="F3" s="180"/>
      <c r="G3" s="180"/>
      <c r="H3" s="185" t="s">
        <v>4</v>
      </c>
      <c r="I3" s="180"/>
      <c r="J3" s="180"/>
      <c r="K3" s="180" t="s">
        <v>5</v>
      </c>
      <c r="L3" s="180"/>
      <c r="M3" s="200"/>
      <c r="N3" s="201" t="s">
        <v>4</v>
      </c>
      <c r="O3" s="202"/>
      <c r="P3" s="180"/>
      <c r="Q3" s="180" t="s">
        <v>5</v>
      </c>
      <c r="R3" s="180"/>
      <c r="S3" s="203"/>
      <c r="T3" s="185"/>
      <c r="U3" s="180"/>
      <c r="V3" s="200"/>
    </row>
    <row r="4" spans="1:22" ht="16.5" customHeight="1">
      <c r="A4" s="185"/>
      <c r="B4" s="180"/>
      <c r="C4" s="180"/>
      <c r="D4" s="180"/>
      <c r="E4" s="208"/>
      <c r="F4" s="180"/>
      <c r="G4" s="180"/>
      <c r="H4" s="44" t="s">
        <v>6</v>
      </c>
      <c r="I4" s="42" t="s">
        <v>7</v>
      </c>
      <c r="J4" s="42" t="s">
        <v>8</v>
      </c>
      <c r="K4" s="42" t="s">
        <v>6</v>
      </c>
      <c r="L4" s="42" t="s">
        <v>7</v>
      </c>
      <c r="M4" s="43" t="s">
        <v>8</v>
      </c>
      <c r="N4" s="41" t="s">
        <v>6</v>
      </c>
      <c r="O4" s="5" t="s">
        <v>7</v>
      </c>
      <c r="P4" s="5" t="s">
        <v>8</v>
      </c>
      <c r="Q4" s="5" t="s">
        <v>6</v>
      </c>
      <c r="R4" s="5" t="s">
        <v>7</v>
      </c>
      <c r="S4" s="50" t="s">
        <v>8</v>
      </c>
      <c r="T4" s="44" t="s">
        <v>6</v>
      </c>
      <c r="U4" s="42" t="s">
        <v>7</v>
      </c>
      <c r="V4" s="43" t="s">
        <v>8</v>
      </c>
    </row>
    <row r="5" spans="1:22" ht="16.5" customHeight="1">
      <c r="A5" s="181" t="s">
        <v>26</v>
      </c>
      <c r="B5" s="73" t="s">
        <v>45</v>
      </c>
      <c r="C5" s="48"/>
      <c r="D5" s="79" t="s">
        <v>47</v>
      </c>
      <c r="E5" s="80" t="s">
        <v>48</v>
      </c>
      <c r="F5" s="8"/>
      <c r="G5" s="48"/>
      <c r="H5" s="81">
        <v>1</v>
      </c>
      <c r="I5" s="48">
        <v>1</v>
      </c>
      <c r="J5" s="48">
        <v>0</v>
      </c>
      <c r="K5" s="48"/>
      <c r="L5" s="48"/>
      <c r="M5" s="82"/>
      <c r="N5" s="83"/>
      <c r="O5" s="48"/>
      <c r="P5" s="48"/>
      <c r="Q5" s="84"/>
      <c r="R5" s="78"/>
      <c r="S5" s="85"/>
      <c r="T5" s="74">
        <f>SUM(H5,K5,N5,Q5)</f>
        <v>1</v>
      </c>
      <c r="U5" s="75">
        <f>SUM(I5,L5,O5,R5)</f>
        <v>1</v>
      </c>
      <c r="V5" s="13">
        <f>SUM(J5,M5,P5,S5)</f>
        <v>0</v>
      </c>
    </row>
    <row r="6" spans="1:22" ht="24.95" customHeight="1">
      <c r="A6" s="181"/>
      <c r="B6" s="191" t="s">
        <v>44</v>
      </c>
      <c r="C6" s="113"/>
      <c r="D6" s="86" t="s">
        <v>189</v>
      </c>
      <c r="E6" s="87" t="s">
        <v>38</v>
      </c>
      <c r="F6" s="49" t="s">
        <v>35</v>
      </c>
      <c r="G6" s="48" t="s">
        <v>49</v>
      </c>
      <c r="H6" s="81">
        <v>2</v>
      </c>
      <c r="I6" s="48">
        <v>1</v>
      </c>
      <c r="J6" s="48">
        <v>1</v>
      </c>
      <c r="K6" s="48"/>
      <c r="L6" s="48"/>
      <c r="M6" s="82"/>
      <c r="N6" s="83"/>
      <c r="O6" s="48"/>
      <c r="P6" s="48"/>
      <c r="Q6" s="48"/>
      <c r="R6" s="48"/>
      <c r="S6" s="88"/>
      <c r="T6" s="74">
        <f t="shared" ref="T6:V9" si="0">SUM(H6,K6,N6,Q6)</f>
        <v>2</v>
      </c>
      <c r="U6" s="75">
        <f t="shared" si="0"/>
        <v>1</v>
      </c>
      <c r="V6" s="13">
        <f t="shared" si="0"/>
        <v>1</v>
      </c>
    </row>
    <row r="7" spans="1:22" ht="24.95" customHeight="1">
      <c r="A7" s="181"/>
      <c r="B7" s="192"/>
      <c r="C7" s="113"/>
      <c r="D7" s="86" t="s">
        <v>50</v>
      </c>
      <c r="E7" s="87" t="s">
        <v>51</v>
      </c>
      <c r="F7" s="49" t="s">
        <v>49</v>
      </c>
      <c r="G7" s="89" t="s">
        <v>49</v>
      </c>
      <c r="H7" s="81"/>
      <c r="I7" s="48"/>
      <c r="J7" s="48"/>
      <c r="K7" s="48">
        <v>2</v>
      </c>
      <c r="L7" s="48">
        <v>0</v>
      </c>
      <c r="M7" s="82">
        <v>2</v>
      </c>
      <c r="N7" s="83"/>
      <c r="O7" s="48"/>
      <c r="P7" s="48"/>
      <c r="Q7" s="48"/>
      <c r="R7" s="48"/>
      <c r="S7" s="88"/>
      <c r="T7" s="74">
        <f t="shared" si="0"/>
        <v>2</v>
      </c>
      <c r="U7" s="75">
        <f t="shared" si="0"/>
        <v>0</v>
      </c>
      <c r="V7" s="13">
        <f t="shared" si="0"/>
        <v>2</v>
      </c>
    </row>
    <row r="8" spans="1:22" ht="16.5" customHeight="1">
      <c r="A8" s="182"/>
      <c r="B8" s="192"/>
      <c r="C8" s="114"/>
      <c r="D8" s="90" t="s">
        <v>52</v>
      </c>
      <c r="E8" s="91" t="s">
        <v>53</v>
      </c>
      <c r="F8" s="63" t="s">
        <v>54</v>
      </c>
      <c r="G8" s="64" t="s">
        <v>54</v>
      </c>
      <c r="H8" s="65"/>
      <c r="I8" s="64"/>
      <c r="J8" s="64"/>
      <c r="K8" s="64"/>
      <c r="L8" s="64"/>
      <c r="M8" s="92"/>
      <c r="N8" s="89"/>
      <c r="O8" s="64"/>
      <c r="P8" s="64"/>
      <c r="Q8" s="64">
        <v>2</v>
      </c>
      <c r="R8" s="64">
        <v>2</v>
      </c>
      <c r="S8" s="66">
        <v>0</v>
      </c>
      <c r="T8" s="61">
        <f t="shared" si="0"/>
        <v>2</v>
      </c>
      <c r="U8" s="78">
        <f t="shared" si="0"/>
        <v>2</v>
      </c>
      <c r="V8" s="62">
        <f t="shared" si="0"/>
        <v>0</v>
      </c>
    </row>
    <row r="9" spans="1:22" ht="16.5" customHeight="1">
      <c r="A9" s="182"/>
      <c r="B9" s="193"/>
      <c r="C9" s="115"/>
      <c r="D9" s="93" t="s">
        <v>55</v>
      </c>
      <c r="E9" s="94" t="s">
        <v>53</v>
      </c>
      <c r="F9" s="63" t="s">
        <v>40</v>
      </c>
      <c r="G9" s="64" t="s">
        <v>54</v>
      </c>
      <c r="H9" s="65"/>
      <c r="I9" s="64"/>
      <c r="J9" s="64"/>
      <c r="K9" s="64">
        <v>2</v>
      </c>
      <c r="L9" s="64">
        <v>2</v>
      </c>
      <c r="M9" s="92">
        <v>0</v>
      </c>
      <c r="N9" s="89"/>
      <c r="O9" s="64"/>
      <c r="P9" s="64"/>
      <c r="Q9" s="64"/>
      <c r="R9" s="64"/>
      <c r="S9" s="66"/>
      <c r="T9" s="61">
        <f t="shared" si="0"/>
        <v>2</v>
      </c>
      <c r="U9" s="78">
        <f t="shared" si="0"/>
        <v>2</v>
      </c>
      <c r="V9" s="62">
        <f t="shared" si="0"/>
        <v>0</v>
      </c>
    </row>
    <row r="10" spans="1:22" ht="16.5" customHeight="1" thickBot="1">
      <c r="A10" s="183"/>
      <c r="B10" s="58" t="s">
        <v>41</v>
      </c>
      <c r="C10" s="60"/>
      <c r="D10" s="60"/>
      <c r="E10" s="67"/>
      <c r="F10" s="58"/>
      <c r="G10" s="58"/>
      <c r="H10" s="57">
        <f>SUM(H5:H9)</f>
        <v>3</v>
      </c>
      <c r="I10" s="58">
        <f>SUM(I5:I9)</f>
        <v>2</v>
      </c>
      <c r="J10" s="58">
        <f>SUM(J5:J9)</f>
        <v>1</v>
      </c>
      <c r="K10" s="58">
        <f t="shared" ref="K10:V10" si="1">SUM(K5:K9)</f>
        <v>4</v>
      </c>
      <c r="L10" s="58">
        <f t="shared" si="1"/>
        <v>2</v>
      </c>
      <c r="M10" s="17">
        <f t="shared" si="1"/>
        <v>2</v>
      </c>
      <c r="N10" s="16">
        <f t="shared" si="1"/>
        <v>0</v>
      </c>
      <c r="O10" s="58">
        <f t="shared" si="1"/>
        <v>0</v>
      </c>
      <c r="P10" s="58">
        <f t="shared" si="1"/>
        <v>0</v>
      </c>
      <c r="Q10" s="58">
        <f t="shared" si="1"/>
        <v>2</v>
      </c>
      <c r="R10" s="58">
        <f t="shared" si="1"/>
        <v>2</v>
      </c>
      <c r="S10" s="59">
        <f t="shared" si="1"/>
        <v>0</v>
      </c>
      <c r="T10" s="57">
        <f>SUM(T5:T9)</f>
        <v>9</v>
      </c>
      <c r="U10" s="58">
        <f>SUM(U5:U9)</f>
        <v>6</v>
      </c>
      <c r="V10" s="17">
        <f t="shared" si="1"/>
        <v>3</v>
      </c>
    </row>
    <row r="11" spans="1:22" ht="16.5" customHeight="1">
      <c r="A11" s="172" t="s">
        <v>28</v>
      </c>
      <c r="B11" s="189" t="s">
        <v>9</v>
      </c>
      <c r="C11" s="18"/>
      <c r="D11" s="19"/>
      <c r="E11" s="68"/>
      <c r="F11" s="20"/>
      <c r="G11" s="18"/>
      <c r="H11" s="21"/>
      <c r="I11" s="22"/>
      <c r="J11" s="22"/>
      <c r="K11" s="22"/>
      <c r="L11" s="22"/>
      <c r="M11" s="24"/>
      <c r="N11" s="23"/>
      <c r="O11" s="22"/>
      <c r="P11" s="22"/>
      <c r="Q11" s="22"/>
      <c r="R11" s="22"/>
      <c r="S11" s="52"/>
      <c r="T11" s="47"/>
      <c r="U11" s="25"/>
      <c r="V11" s="26"/>
    </row>
    <row r="12" spans="1:22" ht="16.5" customHeight="1">
      <c r="A12" s="173"/>
      <c r="B12" s="190"/>
      <c r="C12" s="6"/>
      <c r="D12" s="27"/>
      <c r="E12" s="69"/>
      <c r="F12" s="28"/>
      <c r="G12" s="6"/>
      <c r="H12" s="10"/>
      <c r="I12" s="9"/>
      <c r="J12" s="9"/>
      <c r="K12" s="9"/>
      <c r="L12" s="9"/>
      <c r="M12" s="14"/>
      <c r="N12" s="12"/>
      <c r="O12" s="9"/>
      <c r="P12" s="9"/>
      <c r="Q12" s="9"/>
      <c r="R12" s="9"/>
      <c r="S12" s="51"/>
      <c r="T12" s="45"/>
      <c r="U12" s="46"/>
      <c r="V12" s="13"/>
    </row>
    <row r="13" spans="1:22" ht="16.5" customHeight="1">
      <c r="A13" s="173"/>
      <c r="B13" s="190"/>
      <c r="C13" s="6"/>
      <c r="D13" s="27"/>
      <c r="E13" s="69"/>
      <c r="F13" s="28"/>
      <c r="G13" s="6"/>
      <c r="H13" s="10"/>
      <c r="I13" s="9"/>
      <c r="J13" s="9"/>
      <c r="K13" s="9"/>
      <c r="L13" s="9"/>
      <c r="M13" s="14"/>
      <c r="N13" s="12"/>
      <c r="O13" s="9"/>
      <c r="P13" s="9"/>
      <c r="Q13" s="9"/>
      <c r="R13" s="9"/>
      <c r="S13" s="51"/>
      <c r="T13" s="45"/>
      <c r="U13" s="46"/>
      <c r="V13" s="13"/>
    </row>
    <row r="14" spans="1:22" ht="16.5" customHeight="1">
      <c r="A14" s="173"/>
      <c r="B14" s="29" t="s">
        <v>27</v>
      </c>
      <c r="C14" s="29"/>
      <c r="D14" s="29"/>
      <c r="E14" s="70"/>
      <c r="F14" s="5"/>
      <c r="G14" s="5"/>
      <c r="H14" s="44">
        <f>SUM(H11:H13)</f>
        <v>0</v>
      </c>
      <c r="I14" s="42">
        <f t="shared" ref="I14:V14" si="2">SUM(I11:I13)</f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3">
        <f t="shared" si="2"/>
        <v>0</v>
      </c>
      <c r="N14" s="41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0">
        <f t="shared" si="2"/>
        <v>0</v>
      </c>
      <c r="T14" s="44">
        <f t="shared" si="2"/>
        <v>0</v>
      </c>
      <c r="U14" s="42">
        <f t="shared" si="2"/>
        <v>0</v>
      </c>
      <c r="V14" s="43">
        <f t="shared" si="2"/>
        <v>0</v>
      </c>
    </row>
    <row r="15" spans="1:22" ht="36">
      <c r="A15" s="173"/>
      <c r="B15" s="175" t="s">
        <v>10</v>
      </c>
      <c r="C15" s="7"/>
      <c r="D15" s="116" t="s">
        <v>56</v>
      </c>
      <c r="E15" s="95" t="s">
        <v>57</v>
      </c>
      <c r="F15" s="49" t="s">
        <v>58</v>
      </c>
      <c r="G15" s="49" t="s">
        <v>58</v>
      </c>
      <c r="H15" s="10">
        <v>4</v>
      </c>
      <c r="I15" s="9">
        <v>0</v>
      </c>
      <c r="J15" s="9">
        <v>4</v>
      </c>
      <c r="K15" s="9"/>
      <c r="L15" s="9"/>
      <c r="M15" s="14"/>
      <c r="N15" s="12"/>
      <c r="O15" s="9"/>
      <c r="P15" s="9"/>
      <c r="Q15" s="9"/>
      <c r="R15" s="96"/>
      <c r="S15" s="97"/>
      <c r="T15" s="74">
        <f>SUM(H15,K15,N15,Q15)</f>
        <v>4</v>
      </c>
      <c r="U15" s="75">
        <f>SUM(I15,L15,O15,R15)</f>
        <v>0</v>
      </c>
      <c r="V15" s="13">
        <f>SUM(J15,M15,P15,S15)</f>
        <v>4</v>
      </c>
    </row>
    <row r="16" spans="1:22" ht="36">
      <c r="A16" s="173"/>
      <c r="B16" s="176"/>
      <c r="C16" s="7"/>
      <c r="D16" s="117" t="s">
        <v>59</v>
      </c>
      <c r="E16" s="95" t="s">
        <v>57</v>
      </c>
      <c r="F16" s="49" t="s">
        <v>58</v>
      </c>
      <c r="G16" s="49" t="s">
        <v>58</v>
      </c>
      <c r="H16" s="101">
        <v>3</v>
      </c>
      <c r="I16" s="102">
        <v>0</v>
      </c>
      <c r="J16" s="102">
        <v>3</v>
      </c>
      <c r="K16" s="102"/>
      <c r="L16" s="102"/>
      <c r="M16" s="103"/>
      <c r="N16" s="35"/>
      <c r="O16" s="34"/>
      <c r="P16" s="34"/>
      <c r="Q16" s="34"/>
      <c r="R16" s="98"/>
      <c r="S16" s="125"/>
      <c r="T16" s="74">
        <f t="shared" ref="T16:V25" si="3">SUM(H16,K16,N16,Q16)</f>
        <v>3</v>
      </c>
      <c r="U16" s="75">
        <f t="shared" si="3"/>
        <v>0</v>
      </c>
      <c r="V16" s="13">
        <f t="shared" si="3"/>
        <v>3</v>
      </c>
    </row>
    <row r="17" spans="1:22" ht="36">
      <c r="A17" s="173"/>
      <c r="B17" s="176"/>
      <c r="C17" s="7"/>
      <c r="D17" s="117" t="s">
        <v>190</v>
      </c>
      <c r="E17" s="95" t="s">
        <v>60</v>
      </c>
      <c r="F17" s="49" t="s">
        <v>58</v>
      </c>
      <c r="G17" s="49" t="s">
        <v>58</v>
      </c>
      <c r="H17" s="101">
        <v>3</v>
      </c>
      <c r="I17" s="102">
        <v>0</v>
      </c>
      <c r="J17" s="102">
        <v>3</v>
      </c>
      <c r="K17" s="102"/>
      <c r="L17" s="34"/>
      <c r="M17" s="38"/>
      <c r="N17" s="126"/>
      <c r="O17" s="110"/>
      <c r="P17" s="110"/>
      <c r="Q17" s="110"/>
      <c r="R17" s="127"/>
      <c r="S17" s="128"/>
      <c r="T17" s="74">
        <f t="shared" si="3"/>
        <v>3</v>
      </c>
      <c r="U17" s="75">
        <f t="shared" si="3"/>
        <v>0</v>
      </c>
      <c r="V17" s="13">
        <f t="shared" si="3"/>
        <v>3</v>
      </c>
    </row>
    <row r="18" spans="1:22" ht="36">
      <c r="A18" s="173"/>
      <c r="B18" s="176"/>
      <c r="C18" s="7"/>
      <c r="D18" s="117" t="s">
        <v>61</v>
      </c>
      <c r="E18" s="95" t="s">
        <v>60</v>
      </c>
      <c r="F18" s="49" t="s">
        <v>62</v>
      </c>
      <c r="G18" s="49" t="s">
        <v>35</v>
      </c>
      <c r="H18" s="101"/>
      <c r="I18" s="102"/>
      <c r="J18" s="102"/>
      <c r="K18" s="102">
        <v>4</v>
      </c>
      <c r="L18" s="102">
        <v>0</v>
      </c>
      <c r="M18" s="103">
        <v>4</v>
      </c>
      <c r="N18" s="126"/>
      <c r="O18" s="110"/>
      <c r="P18" s="110"/>
      <c r="Q18" s="110"/>
      <c r="R18" s="127"/>
      <c r="S18" s="128"/>
      <c r="T18" s="74">
        <f t="shared" si="3"/>
        <v>4</v>
      </c>
      <c r="U18" s="75">
        <f t="shared" si="3"/>
        <v>0</v>
      </c>
      <c r="V18" s="13">
        <f t="shared" si="3"/>
        <v>4</v>
      </c>
    </row>
    <row r="19" spans="1:22" ht="36">
      <c r="A19" s="173"/>
      <c r="B19" s="176"/>
      <c r="C19" s="7"/>
      <c r="D19" s="118" t="s">
        <v>63</v>
      </c>
      <c r="E19" s="95" t="s">
        <v>60</v>
      </c>
      <c r="F19" s="49" t="s">
        <v>35</v>
      </c>
      <c r="G19" s="49" t="s">
        <v>62</v>
      </c>
      <c r="H19" s="101"/>
      <c r="I19" s="102"/>
      <c r="J19" s="102"/>
      <c r="K19" s="102">
        <v>3</v>
      </c>
      <c r="L19" s="102">
        <v>0</v>
      </c>
      <c r="M19" s="103">
        <v>3</v>
      </c>
      <c r="N19" s="126"/>
      <c r="O19" s="110"/>
      <c r="P19" s="110"/>
      <c r="Q19" s="110"/>
      <c r="R19" s="127"/>
      <c r="S19" s="128"/>
      <c r="T19" s="74">
        <f t="shared" si="3"/>
        <v>3</v>
      </c>
      <c r="U19" s="75">
        <f t="shared" si="3"/>
        <v>0</v>
      </c>
      <c r="V19" s="13">
        <f t="shared" si="3"/>
        <v>3</v>
      </c>
    </row>
    <row r="20" spans="1:22" ht="48">
      <c r="A20" s="173"/>
      <c r="B20" s="176"/>
      <c r="C20" s="7"/>
      <c r="D20" s="117" t="s">
        <v>65</v>
      </c>
      <c r="E20" s="95" t="s">
        <v>37</v>
      </c>
      <c r="F20" s="49" t="s">
        <v>62</v>
      </c>
      <c r="G20" s="49" t="s">
        <v>58</v>
      </c>
      <c r="H20" s="101"/>
      <c r="I20" s="102"/>
      <c r="J20" s="102"/>
      <c r="K20" s="102">
        <v>3</v>
      </c>
      <c r="L20" s="102">
        <v>0</v>
      </c>
      <c r="M20" s="103">
        <v>3</v>
      </c>
      <c r="N20" s="129"/>
      <c r="O20" s="102"/>
      <c r="P20" s="102"/>
      <c r="Q20" s="102"/>
      <c r="R20" s="130"/>
      <c r="S20" s="125"/>
      <c r="T20" s="74">
        <f t="shared" si="3"/>
        <v>3</v>
      </c>
      <c r="U20" s="75">
        <f t="shared" si="3"/>
        <v>0</v>
      </c>
      <c r="V20" s="13">
        <f t="shared" si="3"/>
        <v>3</v>
      </c>
    </row>
    <row r="21" spans="1:22" ht="48">
      <c r="A21" s="173"/>
      <c r="B21" s="176"/>
      <c r="C21" s="7"/>
      <c r="D21" s="117" t="s">
        <v>66</v>
      </c>
      <c r="E21" s="95" t="s">
        <v>57</v>
      </c>
      <c r="F21" s="49" t="s">
        <v>62</v>
      </c>
      <c r="G21" s="49" t="s">
        <v>62</v>
      </c>
      <c r="H21" s="31"/>
      <c r="I21" s="30"/>
      <c r="J21" s="30"/>
      <c r="K21" s="9">
        <v>3</v>
      </c>
      <c r="L21" s="9">
        <v>0</v>
      </c>
      <c r="M21" s="14">
        <v>3</v>
      </c>
      <c r="N21" s="32"/>
      <c r="O21" s="30"/>
      <c r="P21" s="30"/>
      <c r="Q21" s="30"/>
      <c r="R21" s="100"/>
      <c r="S21" s="99"/>
      <c r="T21" s="74">
        <f t="shared" si="3"/>
        <v>3</v>
      </c>
      <c r="U21" s="75">
        <f t="shared" si="3"/>
        <v>0</v>
      </c>
      <c r="V21" s="13">
        <f t="shared" si="3"/>
        <v>3</v>
      </c>
    </row>
    <row r="22" spans="1:22" ht="36">
      <c r="A22" s="173"/>
      <c r="B22" s="176"/>
      <c r="C22" s="7"/>
      <c r="D22" s="118" t="s">
        <v>68</v>
      </c>
      <c r="E22" s="95" t="s">
        <v>60</v>
      </c>
      <c r="F22" s="49" t="s">
        <v>58</v>
      </c>
      <c r="G22" s="49" t="s">
        <v>58</v>
      </c>
      <c r="H22" s="31"/>
      <c r="I22" s="30"/>
      <c r="J22" s="30"/>
      <c r="K22" s="30"/>
      <c r="L22" s="30"/>
      <c r="M22" s="33"/>
      <c r="N22" s="35">
        <v>3</v>
      </c>
      <c r="O22" s="34">
        <v>0</v>
      </c>
      <c r="P22" s="34">
        <v>3</v>
      </c>
      <c r="Q22" s="34"/>
      <c r="R22" s="98"/>
      <c r="S22" s="99"/>
      <c r="T22" s="74">
        <f t="shared" si="3"/>
        <v>3</v>
      </c>
      <c r="U22" s="75">
        <f t="shared" si="3"/>
        <v>0</v>
      </c>
      <c r="V22" s="13">
        <f t="shared" si="3"/>
        <v>3</v>
      </c>
    </row>
    <row r="23" spans="1:22" ht="24">
      <c r="A23" s="173"/>
      <c r="B23" s="176"/>
      <c r="C23" s="7"/>
      <c r="D23" s="119" t="s">
        <v>69</v>
      </c>
      <c r="E23" s="54" t="s">
        <v>70</v>
      </c>
      <c r="F23" s="49" t="s">
        <v>58</v>
      </c>
      <c r="G23" s="49" t="s">
        <v>62</v>
      </c>
      <c r="H23" s="101"/>
      <c r="I23" s="102"/>
      <c r="J23" s="102"/>
      <c r="K23" s="102"/>
      <c r="L23" s="102"/>
      <c r="M23" s="103"/>
      <c r="N23" s="35">
        <v>3</v>
      </c>
      <c r="O23" s="34">
        <v>0</v>
      </c>
      <c r="P23" s="34">
        <v>3</v>
      </c>
      <c r="Q23" s="34"/>
      <c r="R23" s="34"/>
      <c r="S23" s="53"/>
      <c r="T23" s="74">
        <f t="shared" si="3"/>
        <v>3</v>
      </c>
      <c r="U23" s="75">
        <f t="shared" si="3"/>
        <v>0</v>
      </c>
      <c r="V23" s="13">
        <f t="shared" si="3"/>
        <v>3</v>
      </c>
    </row>
    <row r="24" spans="1:22" ht="24">
      <c r="A24" s="173"/>
      <c r="B24" s="176"/>
      <c r="C24" s="7"/>
      <c r="D24" s="119" t="s">
        <v>71</v>
      </c>
      <c r="E24" s="54" t="s">
        <v>70</v>
      </c>
      <c r="F24" s="49" t="s">
        <v>62</v>
      </c>
      <c r="G24" s="49" t="s">
        <v>62</v>
      </c>
      <c r="H24" s="101"/>
      <c r="I24" s="102"/>
      <c r="J24" s="102"/>
      <c r="K24" s="102"/>
      <c r="L24" s="102"/>
      <c r="M24" s="103"/>
      <c r="N24" s="35"/>
      <c r="O24" s="34"/>
      <c r="P24" s="34"/>
      <c r="Q24" s="34">
        <v>3</v>
      </c>
      <c r="R24" s="34">
        <v>0</v>
      </c>
      <c r="S24" s="131">
        <v>3</v>
      </c>
      <c r="T24" s="74">
        <f t="shared" si="3"/>
        <v>3</v>
      </c>
      <c r="U24" s="75">
        <f t="shared" si="3"/>
        <v>0</v>
      </c>
      <c r="V24" s="13">
        <f t="shared" si="3"/>
        <v>3</v>
      </c>
    </row>
    <row r="25" spans="1:22" ht="36">
      <c r="A25" s="173"/>
      <c r="B25" s="177"/>
      <c r="C25" s="7"/>
      <c r="D25" s="117" t="s">
        <v>72</v>
      </c>
      <c r="E25" s="95" t="s">
        <v>60</v>
      </c>
      <c r="F25" s="49" t="s">
        <v>62</v>
      </c>
      <c r="G25" s="49" t="s">
        <v>62</v>
      </c>
      <c r="H25" s="31"/>
      <c r="I25" s="30"/>
      <c r="J25" s="30"/>
      <c r="K25" s="30"/>
      <c r="L25" s="30"/>
      <c r="M25" s="33"/>
      <c r="N25" s="32"/>
      <c r="O25" s="30"/>
      <c r="P25" s="30"/>
      <c r="Q25" s="102">
        <v>3</v>
      </c>
      <c r="R25" s="102">
        <v>1</v>
      </c>
      <c r="S25" s="131">
        <v>2</v>
      </c>
      <c r="T25" s="74">
        <f t="shared" si="3"/>
        <v>3</v>
      </c>
      <c r="U25" s="75">
        <f t="shared" si="3"/>
        <v>1</v>
      </c>
      <c r="V25" s="13">
        <f t="shared" si="3"/>
        <v>2</v>
      </c>
    </row>
    <row r="26" spans="1:22" ht="16.5" customHeight="1" thickBot="1">
      <c r="A26" s="194"/>
      <c r="B26" s="15" t="s">
        <v>27</v>
      </c>
      <c r="C26" s="15"/>
      <c r="D26" s="15"/>
      <c r="E26" s="71"/>
      <c r="F26" s="77"/>
      <c r="G26" s="77"/>
      <c r="H26" s="76">
        <f>SUM(H11:H25)</f>
        <v>10</v>
      </c>
      <c r="I26" s="76">
        <f t="shared" ref="I26:V26" si="4">SUM(I11:I25)</f>
        <v>0</v>
      </c>
      <c r="J26" s="76">
        <f t="shared" si="4"/>
        <v>10</v>
      </c>
      <c r="K26" s="76">
        <f t="shared" si="4"/>
        <v>13</v>
      </c>
      <c r="L26" s="76">
        <f t="shared" si="4"/>
        <v>0</v>
      </c>
      <c r="M26" s="76">
        <f t="shared" si="4"/>
        <v>13</v>
      </c>
      <c r="N26" s="76">
        <f t="shared" si="4"/>
        <v>6</v>
      </c>
      <c r="O26" s="76">
        <f t="shared" si="4"/>
        <v>0</v>
      </c>
      <c r="P26" s="76">
        <f t="shared" si="4"/>
        <v>6</v>
      </c>
      <c r="Q26" s="76">
        <f t="shared" si="4"/>
        <v>6</v>
      </c>
      <c r="R26" s="76">
        <f t="shared" si="4"/>
        <v>1</v>
      </c>
      <c r="S26" s="76">
        <f t="shared" si="4"/>
        <v>5</v>
      </c>
      <c r="T26" s="76">
        <f>SUM(T11:T25)</f>
        <v>35</v>
      </c>
      <c r="U26" s="76">
        <f t="shared" si="4"/>
        <v>1</v>
      </c>
      <c r="V26" s="76">
        <f t="shared" si="4"/>
        <v>34</v>
      </c>
    </row>
    <row r="27" spans="1:22" ht="36">
      <c r="A27" s="172" t="s">
        <v>29</v>
      </c>
      <c r="B27" s="104" t="s">
        <v>24</v>
      </c>
      <c r="C27" s="7"/>
      <c r="D27" s="120" t="s">
        <v>191</v>
      </c>
      <c r="E27" s="54" t="s">
        <v>73</v>
      </c>
      <c r="F27" s="37" t="s">
        <v>74</v>
      </c>
      <c r="G27" s="37" t="s">
        <v>74</v>
      </c>
      <c r="H27" s="36"/>
      <c r="I27" s="34"/>
      <c r="J27" s="102"/>
      <c r="K27" s="129"/>
      <c r="L27" s="34"/>
      <c r="M27" s="38"/>
      <c r="N27" s="35">
        <v>1</v>
      </c>
      <c r="O27" s="34">
        <v>1</v>
      </c>
      <c r="P27" s="34">
        <v>0</v>
      </c>
      <c r="Q27" s="102"/>
      <c r="R27" s="102"/>
      <c r="S27" s="131"/>
      <c r="T27" s="132">
        <f t="shared" ref="T27:V42" si="5">SUM(H27,K27,N27,Q27)</f>
        <v>1</v>
      </c>
      <c r="U27" s="133">
        <f t="shared" si="5"/>
        <v>1</v>
      </c>
      <c r="V27" s="134">
        <f t="shared" si="5"/>
        <v>0</v>
      </c>
    </row>
    <row r="28" spans="1:22" ht="24">
      <c r="A28" s="173"/>
      <c r="B28" s="175" t="s">
        <v>25</v>
      </c>
      <c r="C28" s="7"/>
      <c r="D28" s="120" t="s">
        <v>75</v>
      </c>
      <c r="E28" s="105"/>
      <c r="F28" s="37" t="s">
        <v>76</v>
      </c>
      <c r="G28" s="37" t="s">
        <v>76</v>
      </c>
      <c r="H28" s="36"/>
      <c r="I28" s="34"/>
      <c r="J28" s="102"/>
      <c r="K28" s="129">
        <v>3</v>
      </c>
      <c r="L28" s="34">
        <v>0</v>
      </c>
      <c r="M28" s="38">
        <v>0</v>
      </c>
      <c r="N28" s="35"/>
      <c r="O28" s="34"/>
      <c r="P28" s="34"/>
      <c r="Q28" s="102"/>
      <c r="R28" s="102"/>
      <c r="S28" s="131"/>
      <c r="T28" s="132">
        <f t="shared" si="5"/>
        <v>3</v>
      </c>
      <c r="U28" s="133">
        <f t="shared" si="5"/>
        <v>0</v>
      </c>
      <c r="V28" s="134">
        <f t="shared" si="5"/>
        <v>0</v>
      </c>
    </row>
    <row r="29" spans="1:22" ht="24">
      <c r="A29" s="173"/>
      <c r="B29" s="176"/>
      <c r="C29" s="7"/>
      <c r="D29" s="120" t="s">
        <v>77</v>
      </c>
      <c r="E29" s="105"/>
      <c r="F29" s="37" t="s">
        <v>76</v>
      </c>
      <c r="G29" s="37" t="s">
        <v>76</v>
      </c>
      <c r="H29" s="36"/>
      <c r="I29" s="34"/>
      <c r="J29" s="102"/>
      <c r="K29" s="129"/>
      <c r="L29" s="34"/>
      <c r="M29" s="38"/>
      <c r="N29" s="35">
        <v>3</v>
      </c>
      <c r="O29" s="34">
        <v>0</v>
      </c>
      <c r="P29" s="34">
        <v>0</v>
      </c>
      <c r="Q29" s="102"/>
      <c r="R29" s="102"/>
      <c r="S29" s="131"/>
      <c r="T29" s="132">
        <f t="shared" si="5"/>
        <v>3</v>
      </c>
      <c r="U29" s="133">
        <f t="shared" si="5"/>
        <v>0</v>
      </c>
      <c r="V29" s="134">
        <f t="shared" si="5"/>
        <v>0</v>
      </c>
    </row>
    <row r="30" spans="1:22" ht="36">
      <c r="A30" s="173"/>
      <c r="B30" s="176"/>
      <c r="C30" s="111"/>
      <c r="D30" s="121" t="s">
        <v>78</v>
      </c>
      <c r="E30" s="54" t="s">
        <v>60</v>
      </c>
      <c r="F30" s="37" t="s">
        <v>76</v>
      </c>
      <c r="G30" s="37" t="s">
        <v>76</v>
      </c>
      <c r="H30" s="36">
        <v>2</v>
      </c>
      <c r="I30" s="34">
        <v>2</v>
      </c>
      <c r="J30" s="102">
        <v>0</v>
      </c>
      <c r="K30" s="129"/>
      <c r="L30" s="34"/>
      <c r="M30" s="38"/>
      <c r="N30" s="35"/>
      <c r="O30" s="34"/>
      <c r="P30" s="34"/>
      <c r="Q30" s="102"/>
      <c r="R30" s="102"/>
      <c r="S30" s="131"/>
      <c r="T30" s="132">
        <f t="shared" si="5"/>
        <v>2</v>
      </c>
      <c r="U30" s="133">
        <f t="shared" si="5"/>
        <v>2</v>
      </c>
      <c r="V30" s="134">
        <f t="shared" si="5"/>
        <v>0</v>
      </c>
    </row>
    <row r="31" spans="1:22" ht="24">
      <c r="A31" s="173"/>
      <c r="B31" s="176"/>
      <c r="C31" s="112"/>
      <c r="D31" s="116" t="s">
        <v>79</v>
      </c>
      <c r="E31" s="54"/>
      <c r="F31" s="37" t="s">
        <v>54</v>
      </c>
      <c r="G31" s="37" t="s">
        <v>54</v>
      </c>
      <c r="H31" s="36">
        <v>3</v>
      </c>
      <c r="I31" s="34">
        <v>3</v>
      </c>
      <c r="J31" s="102">
        <v>0</v>
      </c>
      <c r="K31" s="129"/>
      <c r="L31" s="34"/>
      <c r="M31" s="38"/>
      <c r="N31" s="35"/>
      <c r="O31" s="34"/>
      <c r="P31" s="34"/>
      <c r="Q31" s="102"/>
      <c r="R31" s="102"/>
      <c r="S31" s="131"/>
      <c r="T31" s="132">
        <f t="shared" si="5"/>
        <v>3</v>
      </c>
      <c r="U31" s="133">
        <f t="shared" si="5"/>
        <v>3</v>
      </c>
      <c r="V31" s="134">
        <f t="shared" si="5"/>
        <v>0</v>
      </c>
    </row>
    <row r="32" spans="1:22" ht="36">
      <c r="A32" s="173"/>
      <c r="B32" s="176"/>
      <c r="C32" s="11"/>
      <c r="D32" s="117" t="s">
        <v>80</v>
      </c>
      <c r="E32" s="106" t="s">
        <v>81</v>
      </c>
      <c r="F32" s="37" t="s">
        <v>76</v>
      </c>
      <c r="G32" s="37" t="s">
        <v>54</v>
      </c>
      <c r="H32" s="135">
        <v>2</v>
      </c>
      <c r="I32" s="110">
        <v>0</v>
      </c>
      <c r="J32" s="110">
        <v>2</v>
      </c>
      <c r="K32" s="126"/>
      <c r="L32" s="110"/>
      <c r="M32" s="136"/>
      <c r="N32" s="126"/>
      <c r="O32" s="110"/>
      <c r="P32" s="110"/>
      <c r="Q32" s="110"/>
      <c r="R32" s="110"/>
      <c r="S32" s="137"/>
      <c r="T32" s="132">
        <f t="shared" si="5"/>
        <v>2</v>
      </c>
      <c r="U32" s="133">
        <f t="shared" si="5"/>
        <v>0</v>
      </c>
      <c r="V32" s="134">
        <f t="shared" si="5"/>
        <v>2</v>
      </c>
    </row>
    <row r="33" spans="1:22" ht="36">
      <c r="A33" s="173"/>
      <c r="B33" s="176"/>
      <c r="C33" s="11"/>
      <c r="D33" s="122" t="s">
        <v>82</v>
      </c>
      <c r="E33" s="54"/>
      <c r="F33" s="37" t="s">
        <v>54</v>
      </c>
      <c r="G33" s="37" t="s">
        <v>76</v>
      </c>
      <c r="H33" s="36"/>
      <c r="I33" s="34"/>
      <c r="J33" s="102"/>
      <c r="K33" s="129">
        <v>3</v>
      </c>
      <c r="L33" s="34">
        <v>3</v>
      </c>
      <c r="M33" s="38">
        <v>0</v>
      </c>
      <c r="N33" s="35"/>
      <c r="O33" s="34"/>
      <c r="P33" s="34"/>
      <c r="Q33" s="102"/>
      <c r="R33" s="102"/>
      <c r="S33" s="131"/>
      <c r="T33" s="132">
        <f t="shared" si="5"/>
        <v>3</v>
      </c>
      <c r="U33" s="133">
        <f t="shared" si="5"/>
        <v>3</v>
      </c>
      <c r="V33" s="134">
        <f t="shared" si="5"/>
        <v>0</v>
      </c>
    </row>
    <row r="34" spans="1:22" ht="36">
      <c r="A34" s="173"/>
      <c r="B34" s="176"/>
      <c r="C34" s="11"/>
      <c r="D34" s="121" t="s">
        <v>83</v>
      </c>
      <c r="E34" s="54" t="s">
        <v>37</v>
      </c>
      <c r="F34" s="37" t="s">
        <v>40</v>
      </c>
      <c r="G34" s="37" t="s">
        <v>40</v>
      </c>
      <c r="H34" s="36"/>
      <c r="I34" s="34"/>
      <c r="J34" s="102"/>
      <c r="K34" s="129">
        <v>2</v>
      </c>
      <c r="L34" s="34">
        <v>2</v>
      </c>
      <c r="M34" s="38">
        <v>0</v>
      </c>
      <c r="N34" s="35"/>
      <c r="O34" s="34"/>
      <c r="P34" s="34"/>
      <c r="Q34" s="102"/>
      <c r="R34" s="102"/>
      <c r="S34" s="131"/>
      <c r="T34" s="132">
        <f t="shared" si="5"/>
        <v>2</v>
      </c>
      <c r="U34" s="133">
        <f t="shared" si="5"/>
        <v>2</v>
      </c>
      <c r="V34" s="134">
        <f t="shared" si="5"/>
        <v>0</v>
      </c>
    </row>
    <row r="35" spans="1:22" ht="36">
      <c r="A35" s="173"/>
      <c r="B35" s="176"/>
      <c r="C35" s="39"/>
      <c r="D35" s="123" t="s">
        <v>84</v>
      </c>
      <c r="E35" s="54" t="s">
        <v>70</v>
      </c>
      <c r="F35" s="48" t="s">
        <v>54</v>
      </c>
      <c r="G35" s="48" t="s">
        <v>76</v>
      </c>
      <c r="H35" s="135"/>
      <c r="I35" s="110"/>
      <c r="J35" s="110"/>
      <c r="K35" s="126"/>
      <c r="L35" s="110"/>
      <c r="M35" s="136"/>
      <c r="N35" s="126">
        <v>2</v>
      </c>
      <c r="O35" s="110">
        <v>2</v>
      </c>
      <c r="P35" s="110">
        <v>0</v>
      </c>
      <c r="Q35" s="110"/>
      <c r="R35" s="110"/>
      <c r="S35" s="137"/>
      <c r="T35" s="132">
        <f t="shared" si="5"/>
        <v>2</v>
      </c>
      <c r="U35" s="133">
        <f t="shared" si="5"/>
        <v>2</v>
      </c>
      <c r="V35" s="134">
        <f t="shared" si="5"/>
        <v>0</v>
      </c>
    </row>
    <row r="36" spans="1:22" ht="36">
      <c r="A36" s="173"/>
      <c r="B36" s="176"/>
      <c r="C36" s="39"/>
      <c r="D36" s="121" t="s">
        <v>85</v>
      </c>
      <c r="E36" s="107" t="s">
        <v>60</v>
      </c>
      <c r="F36" s="37" t="s">
        <v>76</v>
      </c>
      <c r="G36" s="37" t="s">
        <v>54</v>
      </c>
      <c r="H36" s="36"/>
      <c r="I36" s="34"/>
      <c r="J36" s="102"/>
      <c r="K36" s="129"/>
      <c r="L36" s="34"/>
      <c r="M36" s="38"/>
      <c r="N36" s="129">
        <v>3</v>
      </c>
      <c r="O36" s="102">
        <v>0</v>
      </c>
      <c r="P36" s="102">
        <v>3</v>
      </c>
      <c r="Q36" s="102"/>
      <c r="R36" s="102"/>
      <c r="S36" s="131"/>
      <c r="T36" s="132">
        <f t="shared" si="5"/>
        <v>3</v>
      </c>
      <c r="U36" s="133">
        <f t="shared" si="5"/>
        <v>0</v>
      </c>
      <c r="V36" s="134">
        <f t="shared" si="5"/>
        <v>3</v>
      </c>
    </row>
    <row r="37" spans="1:22" ht="36">
      <c r="A37" s="173"/>
      <c r="B37" s="176"/>
      <c r="C37" s="39"/>
      <c r="D37" s="117" t="s">
        <v>86</v>
      </c>
      <c r="E37" s="54" t="s">
        <v>70</v>
      </c>
      <c r="F37" s="48" t="s">
        <v>40</v>
      </c>
      <c r="G37" s="48" t="s">
        <v>76</v>
      </c>
      <c r="H37" s="135"/>
      <c r="I37" s="110"/>
      <c r="J37" s="110"/>
      <c r="K37" s="126"/>
      <c r="L37" s="110"/>
      <c r="M37" s="136"/>
      <c r="N37" s="126">
        <v>3</v>
      </c>
      <c r="O37" s="110">
        <v>0</v>
      </c>
      <c r="P37" s="110">
        <v>3</v>
      </c>
      <c r="Q37" s="110"/>
      <c r="R37" s="110"/>
      <c r="S37" s="137"/>
      <c r="T37" s="132">
        <f t="shared" si="5"/>
        <v>3</v>
      </c>
      <c r="U37" s="133">
        <f t="shared" si="5"/>
        <v>0</v>
      </c>
      <c r="V37" s="134">
        <f t="shared" si="5"/>
        <v>3</v>
      </c>
    </row>
    <row r="38" spans="1:22" ht="36">
      <c r="A38" s="173"/>
      <c r="B38" s="176"/>
      <c r="C38" s="39"/>
      <c r="D38" s="124" t="s">
        <v>87</v>
      </c>
      <c r="E38" s="54" t="s">
        <v>70</v>
      </c>
      <c r="F38" s="48" t="s">
        <v>54</v>
      </c>
      <c r="G38" s="48" t="s">
        <v>54</v>
      </c>
      <c r="H38" s="101"/>
      <c r="I38" s="102"/>
      <c r="J38" s="102"/>
      <c r="K38" s="35"/>
      <c r="L38" s="138"/>
      <c r="M38" s="139"/>
      <c r="N38" s="126">
        <v>3</v>
      </c>
      <c r="O38" s="110">
        <v>0</v>
      </c>
      <c r="P38" s="110">
        <v>3</v>
      </c>
      <c r="Q38" s="110"/>
      <c r="R38" s="110"/>
      <c r="S38" s="137"/>
      <c r="T38" s="132">
        <f t="shared" si="5"/>
        <v>3</v>
      </c>
      <c r="U38" s="133">
        <f t="shared" si="5"/>
        <v>0</v>
      </c>
      <c r="V38" s="134">
        <f t="shared" si="5"/>
        <v>3</v>
      </c>
    </row>
    <row r="39" spans="1:22" ht="36">
      <c r="A39" s="173"/>
      <c r="B39" s="176"/>
      <c r="C39" s="39"/>
      <c r="D39" s="124" t="s">
        <v>88</v>
      </c>
      <c r="E39" s="108" t="s">
        <v>89</v>
      </c>
      <c r="F39" s="48" t="s">
        <v>54</v>
      </c>
      <c r="G39" s="48" t="s">
        <v>54</v>
      </c>
      <c r="H39" s="36"/>
      <c r="I39" s="34"/>
      <c r="J39" s="102"/>
      <c r="K39" s="35"/>
      <c r="L39" s="34"/>
      <c r="M39" s="38"/>
      <c r="N39" s="126">
        <v>3</v>
      </c>
      <c r="O39" s="110">
        <v>1</v>
      </c>
      <c r="P39" s="110">
        <v>2</v>
      </c>
      <c r="Q39" s="110"/>
      <c r="R39" s="110"/>
      <c r="S39" s="137"/>
      <c r="T39" s="132">
        <f t="shared" si="5"/>
        <v>3</v>
      </c>
      <c r="U39" s="133">
        <f t="shared" si="5"/>
        <v>1</v>
      </c>
      <c r="V39" s="134">
        <f t="shared" si="5"/>
        <v>2</v>
      </c>
    </row>
    <row r="40" spans="1:22" ht="24">
      <c r="A40" s="173"/>
      <c r="B40" s="176"/>
      <c r="C40" s="39"/>
      <c r="D40" s="121" t="s">
        <v>90</v>
      </c>
      <c r="E40" s="54" t="s">
        <v>70</v>
      </c>
      <c r="F40" s="48" t="s">
        <v>54</v>
      </c>
      <c r="G40" s="48" t="s">
        <v>54</v>
      </c>
      <c r="H40" s="36"/>
      <c r="I40" s="34"/>
      <c r="J40" s="102"/>
      <c r="K40" s="35"/>
      <c r="L40" s="34"/>
      <c r="M40" s="38"/>
      <c r="N40" s="126"/>
      <c r="O40" s="110"/>
      <c r="P40" s="110"/>
      <c r="Q40" s="110">
        <v>3</v>
      </c>
      <c r="R40" s="110">
        <v>0</v>
      </c>
      <c r="S40" s="137">
        <v>3</v>
      </c>
      <c r="T40" s="132">
        <f t="shared" si="5"/>
        <v>3</v>
      </c>
      <c r="U40" s="133">
        <f t="shared" si="5"/>
        <v>0</v>
      </c>
      <c r="V40" s="134">
        <f t="shared" si="5"/>
        <v>3</v>
      </c>
    </row>
    <row r="41" spans="1:22" ht="36">
      <c r="A41" s="173"/>
      <c r="B41" s="176"/>
      <c r="C41" s="39"/>
      <c r="D41" s="124" t="s">
        <v>92</v>
      </c>
      <c r="E41" s="54" t="s">
        <v>70</v>
      </c>
      <c r="F41" s="48" t="s">
        <v>54</v>
      </c>
      <c r="G41" s="48" t="s">
        <v>54</v>
      </c>
      <c r="H41" s="36"/>
      <c r="I41" s="34"/>
      <c r="J41" s="102"/>
      <c r="K41" s="35"/>
      <c r="L41" s="34"/>
      <c r="M41" s="38"/>
      <c r="N41" s="126"/>
      <c r="O41" s="110"/>
      <c r="P41" s="110"/>
      <c r="Q41" s="110">
        <v>3</v>
      </c>
      <c r="R41" s="110">
        <v>0</v>
      </c>
      <c r="S41" s="137">
        <v>3</v>
      </c>
      <c r="T41" s="132">
        <f t="shared" si="5"/>
        <v>3</v>
      </c>
      <c r="U41" s="133">
        <f t="shared" si="5"/>
        <v>0</v>
      </c>
      <c r="V41" s="134">
        <f t="shared" si="5"/>
        <v>3</v>
      </c>
    </row>
    <row r="42" spans="1:22" ht="24">
      <c r="A42" s="173"/>
      <c r="B42" s="177"/>
      <c r="C42" s="39"/>
      <c r="D42" s="124" t="s">
        <v>93</v>
      </c>
      <c r="E42" s="109" t="s">
        <v>89</v>
      </c>
      <c r="F42" s="110" t="s">
        <v>54</v>
      </c>
      <c r="G42" s="110" t="s">
        <v>54</v>
      </c>
      <c r="H42" s="36"/>
      <c r="I42" s="34"/>
      <c r="J42" s="102"/>
      <c r="K42" s="102"/>
      <c r="L42" s="34"/>
      <c r="M42" s="38"/>
      <c r="N42" s="126"/>
      <c r="O42" s="110"/>
      <c r="P42" s="110"/>
      <c r="Q42" s="110">
        <v>3</v>
      </c>
      <c r="R42" s="110">
        <v>1</v>
      </c>
      <c r="S42" s="137">
        <v>2</v>
      </c>
      <c r="T42" s="132">
        <f t="shared" si="5"/>
        <v>3</v>
      </c>
      <c r="U42" s="133">
        <f t="shared" si="5"/>
        <v>1</v>
      </c>
      <c r="V42" s="134">
        <f t="shared" si="5"/>
        <v>2</v>
      </c>
    </row>
    <row r="43" spans="1:22" ht="16.5" customHeight="1">
      <c r="A43" s="174"/>
      <c r="B43" s="5" t="s">
        <v>27</v>
      </c>
      <c r="C43" s="29"/>
      <c r="D43" s="29"/>
      <c r="E43" s="70"/>
      <c r="F43" s="29"/>
      <c r="G43" s="29"/>
      <c r="H43" s="140">
        <f>SUM(H27:H42)</f>
        <v>7</v>
      </c>
      <c r="I43" s="141">
        <f t="shared" ref="I43:V43" si="6">SUM(I27:I42)</f>
        <v>5</v>
      </c>
      <c r="J43" s="141">
        <f t="shared" si="6"/>
        <v>2</v>
      </c>
      <c r="K43" s="141">
        <f>SUM(K27:K42)-K28</f>
        <v>5</v>
      </c>
      <c r="L43" s="141">
        <f t="shared" si="6"/>
        <v>5</v>
      </c>
      <c r="M43" s="142">
        <f t="shared" si="6"/>
        <v>0</v>
      </c>
      <c r="N43" s="140">
        <f>SUM(N27:N42)-N29</f>
        <v>15</v>
      </c>
      <c r="O43" s="141">
        <f t="shared" si="6"/>
        <v>4</v>
      </c>
      <c r="P43" s="141">
        <f t="shared" si="6"/>
        <v>11</v>
      </c>
      <c r="Q43" s="141">
        <f t="shared" si="6"/>
        <v>9</v>
      </c>
      <c r="R43" s="141">
        <f t="shared" si="6"/>
        <v>1</v>
      </c>
      <c r="S43" s="142">
        <f t="shared" si="6"/>
        <v>8</v>
      </c>
      <c r="T43" s="140">
        <f>SUM(T27:T42)</f>
        <v>42</v>
      </c>
      <c r="U43" s="141">
        <f t="shared" si="6"/>
        <v>15</v>
      </c>
      <c r="V43" s="142">
        <f t="shared" si="6"/>
        <v>21</v>
      </c>
    </row>
    <row r="44" spans="1:22" ht="16.5" customHeight="1" thickBot="1">
      <c r="A44" s="186" t="s">
        <v>11</v>
      </c>
      <c r="B44" s="187"/>
      <c r="C44" s="187"/>
      <c r="D44" s="187"/>
      <c r="E44" s="187"/>
      <c r="F44" s="187"/>
      <c r="G44" s="188"/>
      <c r="H44" s="143">
        <f>H14+H26+H10+H43</f>
        <v>20</v>
      </c>
      <c r="I44" s="144">
        <f t="shared" ref="I44:V44" si="7">I14+I26+I10+I43</f>
        <v>7</v>
      </c>
      <c r="J44" s="144">
        <f t="shared" si="7"/>
        <v>13</v>
      </c>
      <c r="K44" s="144">
        <f t="shared" si="7"/>
        <v>22</v>
      </c>
      <c r="L44" s="144">
        <f t="shared" si="7"/>
        <v>7</v>
      </c>
      <c r="M44" s="145">
        <f t="shared" si="7"/>
        <v>15</v>
      </c>
      <c r="N44" s="143">
        <f t="shared" si="7"/>
        <v>21</v>
      </c>
      <c r="O44" s="144">
        <f t="shared" si="7"/>
        <v>4</v>
      </c>
      <c r="P44" s="144">
        <f t="shared" si="7"/>
        <v>17</v>
      </c>
      <c r="Q44" s="144">
        <f t="shared" si="7"/>
        <v>17</v>
      </c>
      <c r="R44" s="144">
        <f t="shared" si="7"/>
        <v>4</v>
      </c>
      <c r="S44" s="145">
        <f t="shared" si="7"/>
        <v>13</v>
      </c>
      <c r="T44" s="143">
        <f>T14+T26+T10+T43-T28-T29</f>
        <v>80</v>
      </c>
      <c r="U44" s="144">
        <f t="shared" si="7"/>
        <v>22</v>
      </c>
      <c r="V44" s="145">
        <f t="shared" si="7"/>
        <v>58</v>
      </c>
    </row>
    <row r="45" spans="1:22" ht="16.5" customHeight="1"/>
    <row r="46" spans="1:22" ht="17.100000000000001" customHeight="1">
      <c r="A46" s="178" t="s">
        <v>46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</row>
    <row r="47" spans="1:22" ht="18" customHeight="1"/>
  </sheetData>
  <mergeCells count="25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27:A43"/>
    <mergeCell ref="B28:B42"/>
    <mergeCell ref="A46:V46"/>
    <mergeCell ref="F2:F4"/>
    <mergeCell ref="A5:A10"/>
    <mergeCell ref="A2:B4"/>
    <mergeCell ref="D2:D4"/>
    <mergeCell ref="A44:G44"/>
    <mergeCell ref="B11:B13"/>
    <mergeCell ref="B6:B9"/>
    <mergeCell ref="A11:A26"/>
    <mergeCell ref="B15:B25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4" orientation="portrait" r:id="rId1"/>
  <headerFooter>
    <oddHeader>&amp;C&amp;"맑은 고딕,굵게"&amp;20 2020~2021학년도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3"/>
  <sheetViews>
    <sheetView topLeftCell="A127" zoomScaleNormal="100" zoomScaleSheetLayoutView="100" workbookViewId="0">
      <selection activeCell="Q22" sqref="Q22"/>
    </sheetView>
  </sheetViews>
  <sheetFormatPr defaultRowHeight="16.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>
      <c r="A1" s="146" t="s">
        <v>102</v>
      </c>
      <c r="B1" s="147"/>
      <c r="C1" s="147"/>
      <c r="D1" s="147"/>
      <c r="E1" s="147"/>
      <c r="F1" s="147"/>
      <c r="G1" s="147"/>
      <c r="H1" s="271" t="s">
        <v>103</v>
      </c>
      <c r="I1" s="271"/>
      <c r="J1" s="271"/>
      <c r="K1" s="271"/>
      <c r="L1" s="148" t="s">
        <v>104</v>
      </c>
      <c r="M1" s="149"/>
      <c r="N1" s="281"/>
      <c r="O1" s="281"/>
      <c r="P1" s="281"/>
      <c r="Q1" s="281"/>
      <c r="R1" s="281"/>
      <c r="S1" s="281"/>
      <c r="T1" s="4"/>
      <c r="U1" s="270"/>
      <c r="V1" s="270"/>
      <c r="W1" s="270"/>
      <c r="X1" s="270"/>
      <c r="Y1" s="270"/>
      <c r="Z1" s="270"/>
      <c r="AA1" s="270"/>
    </row>
    <row r="2" spans="1:27" ht="16.5" customHeight="1">
      <c r="A2" s="287" t="s">
        <v>13</v>
      </c>
      <c r="B2" s="290" t="s">
        <v>14</v>
      </c>
      <c r="C2" s="291" t="s">
        <v>15</v>
      </c>
      <c r="D2" s="291" t="s">
        <v>16</v>
      </c>
      <c r="E2" s="291" t="s">
        <v>105</v>
      </c>
      <c r="F2" s="290" t="s">
        <v>106</v>
      </c>
      <c r="G2" s="290"/>
      <c r="H2" s="290"/>
      <c r="I2" s="290" t="s">
        <v>107</v>
      </c>
      <c r="J2" s="290"/>
      <c r="K2" s="290"/>
      <c r="L2" s="282" t="s">
        <v>17</v>
      </c>
      <c r="M2" s="149"/>
    </row>
    <row r="3" spans="1:27">
      <c r="A3" s="288"/>
      <c r="B3" s="285"/>
      <c r="C3" s="292"/>
      <c r="D3" s="292"/>
      <c r="E3" s="292"/>
      <c r="F3" s="285" t="s">
        <v>193</v>
      </c>
      <c r="G3" s="285"/>
      <c r="H3" s="285"/>
      <c r="I3" s="285" t="s">
        <v>194</v>
      </c>
      <c r="J3" s="285"/>
      <c r="K3" s="285"/>
      <c r="L3" s="283"/>
      <c r="M3" s="149"/>
    </row>
    <row r="4" spans="1:27">
      <c r="A4" s="288"/>
      <c r="B4" s="285"/>
      <c r="C4" s="292"/>
      <c r="D4" s="292"/>
      <c r="E4" s="292"/>
      <c r="F4" s="285" t="s">
        <v>6</v>
      </c>
      <c r="G4" s="285" t="s">
        <v>18</v>
      </c>
      <c r="H4" s="285"/>
      <c r="I4" s="285" t="s">
        <v>6</v>
      </c>
      <c r="J4" s="285" t="s">
        <v>18</v>
      </c>
      <c r="K4" s="285"/>
      <c r="L4" s="283"/>
      <c r="M4" s="149"/>
    </row>
    <row r="5" spans="1:27" ht="17.25" thickBot="1">
      <c r="A5" s="289"/>
      <c r="B5" s="286"/>
      <c r="C5" s="293"/>
      <c r="D5" s="293"/>
      <c r="E5" s="293"/>
      <c r="F5" s="286"/>
      <c r="G5" s="150" t="s">
        <v>7</v>
      </c>
      <c r="H5" s="150" t="s">
        <v>8</v>
      </c>
      <c r="I5" s="286"/>
      <c r="J5" s="150" t="s">
        <v>7</v>
      </c>
      <c r="K5" s="150" t="s">
        <v>8</v>
      </c>
      <c r="L5" s="284"/>
      <c r="M5" s="149"/>
    </row>
    <row r="6" spans="1:27" ht="16.5" customHeight="1">
      <c r="A6" s="299">
        <v>1</v>
      </c>
      <c r="B6" s="302">
        <v>1</v>
      </c>
      <c r="C6" s="258" t="s">
        <v>108</v>
      </c>
      <c r="D6" s="232" t="s">
        <v>19</v>
      </c>
      <c r="E6" s="232"/>
      <c r="F6" s="275" t="s">
        <v>47</v>
      </c>
      <c r="G6" s="273"/>
      <c r="H6" s="274"/>
      <c r="I6" s="275" t="s">
        <v>47</v>
      </c>
      <c r="J6" s="273"/>
      <c r="K6" s="274"/>
      <c r="L6" s="239" t="s">
        <v>42</v>
      </c>
      <c r="M6" s="149"/>
    </row>
    <row r="7" spans="1:27">
      <c r="A7" s="300"/>
      <c r="B7" s="230"/>
      <c r="C7" s="259"/>
      <c r="D7" s="226"/>
      <c r="E7" s="226"/>
      <c r="F7" s="151">
        <v>1</v>
      </c>
      <c r="G7" s="151">
        <v>1</v>
      </c>
      <c r="H7" s="151">
        <v>0</v>
      </c>
      <c r="I7" s="151">
        <v>1</v>
      </c>
      <c r="J7" s="151">
        <v>1</v>
      </c>
      <c r="K7" s="151">
        <v>0</v>
      </c>
      <c r="L7" s="240"/>
      <c r="M7" s="149"/>
    </row>
    <row r="8" spans="1:27" ht="21.95" customHeight="1">
      <c r="A8" s="300"/>
      <c r="B8" s="230"/>
      <c r="C8" s="259"/>
      <c r="D8" s="231" t="s">
        <v>109</v>
      </c>
      <c r="E8" s="231"/>
      <c r="F8" s="294" t="s">
        <v>110</v>
      </c>
      <c r="G8" s="294"/>
      <c r="H8" s="294"/>
      <c r="I8" s="295"/>
      <c r="J8" s="296"/>
      <c r="K8" s="297"/>
      <c r="L8" s="238" t="s">
        <v>111</v>
      </c>
      <c r="M8" s="149"/>
    </row>
    <row r="9" spans="1:27">
      <c r="A9" s="300"/>
      <c r="B9" s="230"/>
      <c r="C9" s="259"/>
      <c r="D9" s="230"/>
      <c r="E9" s="232"/>
      <c r="F9" s="151">
        <v>2</v>
      </c>
      <c r="G9" s="151">
        <v>2</v>
      </c>
      <c r="H9" s="151">
        <v>0</v>
      </c>
      <c r="I9" s="152"/>
      <c r="J9" s="153"/>
      <c r="K9" s="154"/>
      <c r="L9" s="239"/>
      <c r="M9" s="149"/>
    </row>
    <row r="10" spans="1:27">
      <c r="A10" s="300"/>
      <c r="B10" s="230"/>
      <c r="C10" s="259"/>
      <c r="D10" s="230"/>
      <c r="E10" s="231"/>
      <c r="F10" s="261" t="s">
        <v>112</v>
      </c>
      <c r="G10" s="262"/>
      <c r="H10" s="263"/>
      <c r="I10" s="272"/>
      <c r="J10" s="273"/>
      <c r="K10" s="274"/>
      <c r="L10" s="240"/>
      <c r="M10" s="149"/>
    </row>
    <row r="11" spans="1:27" ht="16.5" customHeight="1">
      <c r="A11" s="300"/>
      <c r="B11" s="230"/>
      <c r="C11" s="259"/>
      <c r="D11" s="230"/>
      <c r="E11" s="232"/>
      <c r="F11" s="151">
        <v>2</v>
      </c>
      <c r="G11" s="151">
        <v>2</v>
      </c>
      <c r="H11" s="151">
        <v>0</v>
      </c>
      <c r="I11" s="151"/>
      <c r="J11" s="151"/>
      <c r="K11" s="151"/>
      <c r="L11" s="240"/>
      <c r="M11" s="149"/>
    </row>
    <row r="12" spans="1:27">
      <c r="A12" s="300"/>
      <c r="B12" s="230"/>
      <c r="C12" s="259"/>
      <c r="D12" s="230"/>
      <c r="E12" s="231"/>
      <c r="F12" s="261" t="s">
        <v>113</v>
      </c>
      <c r="G12" s="262"/>
      <c r="H12" s="263"/>
      <c r="I12" s="261"/>
      <c r="J12" s="262"/>
      <c r="K12" s="263"/>
      <c r="L12" s="240" t="s">
        <v>114</v>
      </c>
      <c r="M12" s="149"/>
    </row>
    <row r="13" spans="1:27">
      <c r="A13" s="300"/>
      <c r="B13" s="230"/>
      <c r="C13" s="259"/>
      <c r="D13" s="230"/>
      <c r="E13" s="232"/>
      <c r="F13" s="151">
        <v>2</v>
      </c>
      <c r="G13" s="151">
        <v>2</v>
      </c>
      <c r="H13" s="151">
        <v>0</v>
      </c>
      <c r="I13" s="151"/>
      <c r="J13" s="151"/>
      <c r="K13" s="151"/>
      <c r="L13" s="240"/>
      <c r="M13" s="149"/>
    </row>
    <row r="14" spans="1:27">
      <c r="A14" s="300"/>
      <c r="B14" s="230"/>
      <c r="C14" s="259"/>
      <c r="D14" s="230"/>
      <c r="E14" s="231"/>
      <c r="F14" s="261" t="s">
        <v>96</v>
      </c>
      <c r="G14" s="262"/>
      <c r="H14" s="263"/>
      <c r="I14" s="261"/>
      <c r="J14" s="262"/>
      <c r="K14" s="263"/>
      <c r="L14" s="238" t="s">
        <v>115</v>
      </c>
      <c r="M14" s="149"/>
    </row>
    <row r="15" spans="1:27">
      <c r="A15" s="300"/>
      <c r="B15" s="230"/>
      <c r="C15" s="259"/>
      <c r="D15" s="230"/>
      <c r="E15" s="232"/>
      <c r="F15" s="151">
        <v>2</v>
      </c>
      <c r="G15" s="151">
        <v>2</v>
      </c>
      <c r="H15" s="151">
        <v>0</v>
      </c>
      <c r="I15" s="151"/>
      <c r="J15" s="151"/>
      <c r="K15" s="151"/>
      <c r="L15" s="239"/>
      <c r="M15" s="149"/>
    </row>
    <row r="16" spans="1:27" ht="16.5" customHeight="1">
      <c r="A16" s="300"/>
      <c r="B16" s="230"/>
      <c r="C16" s="259"/>
      <c r="D16" s="230"/>
      <c r="E16" s="231"/>
      <c r="F16" s="155"/>
      <c r="G16" s="156"/>
      <c r="H16" s="157"/>
      <c r="I16" s="272" t="s">
        <v>192</v>
      </c>
      <c r="J16" s="273"/>
      <c r="K16" s="274"/>
      <c r="L16" s="238" t="s">
        <v>188</v>
      </c>
      <c r="M16" s="149"/>
    </row>
    <row r="17" spans="1:13">
      <c r="A17" s="300"/>
      <c r="B17" s="230"/>
      <c r="C17" s="259"/>
      <c r="D17" s="230"/>
      <c r="E17" s="232"/>
      <c r="F17" s="155"/>
      <c r="G17" s="156"/>
      <c r="H17" s="157"/>
      <c r="I17" s="151">
        <v>2</v>
      </c>
      <c r="J17" s="151">
        <v>1</v>
      </c>
      <c r="K17" s="151">
        <v>1</v>
      </c>
      <c r="L17" s="239"/>
      <c r="M17" s="149"/>
    </row>
    <row r="18" spans="1:13">
      <c r="A18" s="300"/>
      <c r="B18" s="230"/>
      <c r="C18" s="259"/>
      <c r="D18" s="230"/>
      <c r="E18" s="226"/>
      <c r="F18" s="261"/>
      <c r="G18" s="262"/>
      <c r="H18" s="263"/>
      <c r="I18" s="261" t="s">
        <v>116</v>
      </c>
      <c r="J18" s="262"/>
      <c r="K18" s="263"/>
      <c r="L18" s="240"/>
      <c r="M18" s="149"/>
    </row>
    <row r="19" spans="1:13">
      <c r="A19" s="300"/>
      <c r="B19" s="230"/>
      <c r="C19" s="260"/>
      <c r="D19" s="232"/>
      <c r="E19" s="226"/>
      <c r="F19" s="151"/>
      <c r="G19" s="151"/>
      <c r="H19" s="151"/>
      <c r="I19" s="151">
        <v>2</v>
      </c>
      <c r="J19" s="151">
        <v>2</v>
      </c>
      <c r="K19" s="151">
        <v>0</v>
      </c>
      <c r="L19" s="240"/>
      <c r="M19" s="149"/>
    </row>
    <row r="20" spans="1:13">
      <c r="A20" s="300"/>
      <c r="B20" s="230"/>
      <c r="C20" s="245" t="s">
        <v>99</v>
      </c>
      <c r="D20" s="246"/>
      <c r="E20" s="247"/>
      <c r="F20" s="158">
        <f>SUM(F15,F13,F11,F9,F7)</f>
        <v>9</v>
      </c>
      <c r="G20" s="158">
        <v>9</v>
      </c>
      <c r="H20" s="158">
        <f>H7+H9+H11+H13+H19</f>
        <v>0</v>
      </c>
      <c r="I20" s="158">
        <v>5</v>
      </c>
      <c r="J20" s="158">
        <v>4</v>
      </c>
      <c r="K20" s="158">
        <v>1</v>
      </c>
      <c r="L20" s="159"/>
      <c r="M20" s="149"/>
    </row>
    <row r="21" spans="1:13">
      <c r="A21" s="300"/>
      <c r="B21" s="230"/>
      <c r="C21" s="227" t="s">
        <v>98</v>
      </c>
      <c r="D21" s="226" t="s">
        <v>118</v>
      </c>
      <c r="E21" s="226"/>
      <c r="F21" s="227"/>
      <c r="G21" s="227"/>
      <c r="H21" s="227"/>
      <c r="I21" s="228"/>
      <c r="J21" s="228"/>
      <c r="K21" s="228"/>
      <c r="L21" s="240"/>
      <c r="M21" s="149"/>
    </row>
    <row r="22" spans="1:13" ht="16.5" customHeight="1">
      <c r="A22" s="300"/>
      <c r="B22" s="230"/>
      <c r="C22" s="227"/>
      <c r="D22" s="226"/>
      <c r="E22" s="226"/>
      <c r="F22" s="160"/>
      <c r="G22" s="160"/>
      <c r="H22" s="160"/>
      <c r="I22" s="161"/>
      <c r="J22" s="161"/>
      <c r="K22" s="161"/>
      <c r="L22" s="240"/>
      <c r="M22" s="149"/>
    </row>
    <row r="23" spans="1:13" ht="21.95" customHeight="1">
      <c r="A23" s="300"/>
      <c r="B23" s="230"/>
      <c r="C23" s="227"/>
      <c r="D23" s="231" t="s">
        <v>109</v>
      </c>
      <c r="E23" s="231"/>
      <c r="F23" s="227" t="s">
        <v>56</v>
      </c>
      <c r="G23" s="227"/>
      <c r="H23" s="227"/>
      <c r="I23" s="227" t="s">
        <v>56</v>
      </c>
      <c r="J23" s="227"/>
      <c r="K23" s="227"/>
      <c r="L23" s="238"/>
      <c r="M23" s="149"/>
    </row>
    <row r="24" spans="1:13" ht="16.5" customHeight="1">
      <c r="A24" s="300"/>
      <c r="B24" s="230"/>
      <c r="C24" s="227"/>
      <c r="D24" s="230"/>
      <c r="E24" s="232"/>
      <c r="F24" s="160">
        <v>4</v>
      </c>
      <c r="G24" s="160">
        <v>0</v>
      </c>
      <c r="H24" s="160">
        <v>4</v>
      </c>
      <c r="I24" s="160">
        <v>4</v>
      </c>
      <c r="J24" s="160">
        <v>0</v>
      </c>
      <c r="K24" s="160">
        <v>4</v>
      </c>
      <c r="L24" s="239"/>
      <c r="M24" s="149"/>
    </row>
    <row r="25" spans="1:13" ht="21.95" customHeight="1">
      <c r="A25" s="300"/>
      <c r="B25" s="230"/>
      <c r="C25" s="227"/>
      <c r="D25" s="230"/>
      <c r="E25" s="231"/>
      <c r="F25" s="241" t="s">
        <v>100</v>
      </c>
      <c r="G25" s="242"/>
      <c r="H25" s="243"/>
      <c r="I25" s="241" t="s">
        <v>100</v>
      </c>
      <c r="J25" s="242"/>
      <c r="K25" s="243"/>
      <c r="L25" s="238"/>
      <c r="M25" s="149"/>
    </row>
    <row r="26" spans="1:13" ht="16.5" customHeight="1">
      <c r="A26" s="300"/>
      <c r="B26" s="230"/>
      <c r="C26" s="227"/>
      <c r="D26" s="230"/>
      <c r="E26" s="232"/>
      <c r="F26" s="160">
        <v>3</v>
      </c>
      <c r="G26" s="160">
        <v>0</v>
      </c>
      <c r="H26" s="160">
        <v>3</v>
      </c>
      <c r="I26" s="160">
        <v>3</v>
      </c>
      <c r="J26" s="160">
        <v>0</v>
      </c>
      <c r="K26" s="160">
        <v>3</v>
      </c>
      <c r="L26" s="239"/>
      <c r="M26" s="149"/>
    </row>
    <row r="27" spans="1:13" ht="21.95" customHeight="1">
      <c r="A27" s="300"/>
      <c r="B27" s="230"/>
      <c r="C27" s="227"/>
      <c r="D27" s="230"/>
      <c r="E27" s="226"/>
      <c r="F27" s="241" t="s">
        <v>101</v>
      </c>
      <c r="G27" s="242"/>
      <c r="H27" s="243"/>
      <c r="I27" s="241" t="s">
        <v>101</v>
      </c>
      <c r="J27" s="242"/>
      <c r="K27" s="243"/>
      <c r="L27" s="238"/>
      <c r="M27" s="149"/>
    </row>
    <row r="28" spans="1:13" ht="16.5" customHeight="1">
      <c r="A28" s="300"/>
      <c r="B28" s="230"/>
      <c r="C28" s="227"/>
      <c r="D28" s="232"/>
      <c r="E28" s="226"/>
      <c r="F28" s="160">
        <v>3</v>
      </c>
      <c r="G28" s="160">
        <v>0</v>
      </c>
      <c r="H28" s="160">
        <v>3</v>
      </c>
      <c r="I28" s="160">
        <v>3</v>
      </c>
      <c r="J28" s="160">
        <v>0</v>
      </c>
      <c r="K28" s="160">
        <v>3</v>
      </c>
      <c r="L28" s="239"/>
      <c r="M28" s="149"/>
    </row>
    <row r="29" spans="1:13">
      <c r="A29" s="300"/>
      <c r="B29" s="230"/>
      <c r="C29" s="245" t="s">
        <v>119</v>
      </c>
      <c r="D29" s="246"/>
      <c r="E29" s="247"/>
      <c r="F29" s="158">
        <f>F22+F24+F26+F28</f>
        <v>10</v>
      </c>
      <c r="G29" s="158">
        <f t="shared" ref="G29:K29" si="0">G22+G24+G26+G28</f>
        <v>0</v>
      </c>
      <c r="H29" s="158">
        <f t="shared" si="0"/>
        <v>10</v>
      </c>
      <c r="I29" s="158">
        <f t="shared" si="0"/>
        <v>10</v>
      </c>
      <c r="J29" s="158">
        <f t="shared" si="0"/>
        <v>0</v>
      </c>
      <c r="K29" s="158">
        <f t="shared" si="0"/>
        <v>10</v>
      </c>
      <c r="L29" s="159"/>
      <c r="M29" s="149"/>
    </row>
    <row r="30" spans="1:13">
      <c r="A30" s="300"/>
      <c r="B30" s="230"/>
      <c r="C30" s="227" t="s">
        <v>121</v>
      </c>
      <c r="D30" s="226" t="s">
        <v>118</v>
      </c>
      <c r="E30" s="226"/>
      <c r="F30" s="227"/>
      <c r="G30" s="227"/>
      <c r="H30" s="227"/>
      <c r="I30" s="226"/>
      <c r="J30" s="226"/>
      <c r="K30" s="226"/>
      <c r="L30" s="238"/>
      <c r="M30" s="149"/>
    </row>
    <row r="31" spans="1:13">
      <c r="A31" s="300"/>
      <c r="B31" s="230"/>
      <c r="C31" s="227"/>
      <c r="D31" s="226"/>
      <c r="E31" s="226"/>
      <c r="F31" s="160"/>
      <c r="G31" s="160"/>
      <c r="H31" s="160"/>
      <c r="I31" s="160"/>
      <c r="J31" s="160"/>
      <c r="K31" s="160"/>
      <c r="L31" s="239"/>
      <c r="M31" s="149"/>
    </row>
    <row r="32" spans="1:13" ht="21.95" customHeight="1">
      <c r="A32" s="300"/>
      <c r="B32" s="230"/>
      <c r="C32" s="227"/>
      <c r="D32" s="231" t="s">
        <v>109</v>
      </c>
      <c r="E32" s="231"/>
      <c r="F32" s="227" t="s">
        <v>122</v>
      </c>
      <c r="G32" s="227"/>
      <c r="H32" s="227"/>
      <c r="I32" s="227" t="s">
        <v>122</v>
      </c>
      <c r="J32" s="227"/>
      <c r="K32" s="227"/>
      <c r="L32" s="238"/>
      <c r="M32" s="149"/>
    </row>
    <row r="33" spans="1:13">
      <c r="A33" s="300"/>
      <c r="B33" s="230"/>
      <c r="C33" s="227"/>
      <c r="D33" s="230"/>
      <c r="E33" s="232"/>
      <c r="F33" s="160">
        <v>2</v>
      </c>
      <c r="G33" s="160">
        <v>2</v>
      </c>
      <c r="H33" s="160">
        <v>0</v>
      </c>
      <c r="I33" s="160">
        <v>2</v>
      </c>
      <c r="J33" s="160">
        <v>2</v>
      </c>
      <c r="K33" s="160">
        <v>0</v>
      </c>
      <c r="L33" s="239"/>
      <c r="M33" s="149"/>
    </row>
    <row r="34" spans="1:13" ht="21.95" customHeight="1">
      <c r="A34" s="300"/>
      <c r="B34" s="230"/>
      <c r="C34" s="227"/>
      <c r="D34" s="230"/>
      <c r="E34" s="231"/>
      <c r="F34" s="233"/>
      <c r="G34" s="234"/>
      <c r="H34" s="235"/>
      <c r="I34" s="233" t="s">
        <v>123</v>
      </c>
      <c r="J34" s="234"/>
      <c r="K34" s="235"/>
      <c r="L34" s="238" t="s">
        <v>124</v>
      </c>
      <c r="M34" s="149"/>
    </row>
    <row r="35" spans="1:13">
      <c r="A35" s="300"/>
      <c r="B35" s="230"/>
      <c r="C35" s="227"/>
      <c r="D35" s="230"/>
      <c r="E35" s="232"/>
      <c r="F35" s="162"/>
      <c r="G35" s="162"/>
      <c r="H35" s="162"/>
      <c r="I35" s="162">
        <v>2</v>
      </c>
      <c r="J35" s="162">
        <v>0</v>
      </c>
      <c r="K35" s="162">
        <v>2</v>
      </c>
      <c r="L35" s="239"/>
      <c r="M35" s="149"/>
    </row>
    <row r="36" spans="1:13" ht="21.95" customHeight="1">
      <c r="A36" s="300"/>
      <c r="B36" s="230"/>
      <c r="C36" s="227"/>
      <c r="D36" s="230"/>
      <c r="E36" s="226"/>
      <c r="F36" s="233"/>
      <c r="G36" s="234"/>
      <c r="H36" s="235"/>
      <c r="I36" s="233" t="s">
        <v>125</v>
      </c>
      <c r="J36" s="234"/>
      <c r="K36" s="235"/>
      <c r="L36" s="240" t="s">
        <v>126</v>
      </c>
      <c r="M36" s="149"/>
    </row>
    <row r="37" spans="1:13">
      <c r="A37" s="300"/>
      <c r="B37" s="230"/>
      <c r="C37" s="227"/>
      <c r="D37" s="232"/>
      <c r="E37" s="226"/>
      <c r="F37" s="162"/>
      <c r="G37" s="162"/>
      <c r="H37" s="162"/>
      <c r="I37" s="162">
        <v>3</v>
      </c>
      <c r="J37" s="162">
        <v>3</v>
      </c>
      <c r="K37" s="162">
        <v>0</v>
      </c>
      <c r="L37" s="240"/>
      <c r="M37" s="149"/>
    </row>
    <row r="38" spans="1:13" ht="16.5" customHeight="1">
      <c r="A38" s="300"/>
      <c r="B38" s="232"/>
      <c r="C38" s="245" t="s">
        <v>127</v>
      </c>
      <c r="D38" s="246"/>
      <c r="E38" s="247"/>
      <c r="F38" s="158">
        <v>2</v>
      </c>
      <c r="G38" s="158">
        <v>2</v>
      </c>
      <c r="H38" s="158">
        <v>0</v>
      </c>
      <c r="I38" s="158">
        <v>7</v>
      </c>
      <c r="J38" s="158">
        <v>5</v>
      </c>
      <c r="K38" s="158">
        <v>2</v>
      </c>
      <c r="L38" s="159"/>
      <c r="M38" s="149"/>
    </row>
    <row r="39" spans="1:13">
      <c r="A39" s="300"/>
      <c r="B39" s="264" t="s">
        <v>128</v>
      </c>
      <c r="C39" s="265"/>
      <c r="D39" s="265"/>
      <c r="E39" s="266"/>
      <c r="F39" s="163">
        <f>SUM(F20,F29,F38)</f>
        <v>21</v>
      </c>
      <c r="G39" s="163">
        <f t="shared" ref="G39:K39" si="1">G20+G29+G38</f>
        <v>11</v>
      </c>
      <c r="H39" s="163">
        <f t="shared" si="1"/>
        <v>10</v>
      </c>
      <c r="I39" s="163">
        <f>SUM(I20,I29,I38)</f>
        <v>22</v>
      </c>
      <c r="J39" s="163">
        <f t="shared" si="1"/>
        <v>9</v>
      </c>
      <c r="K39" s="163">
        <f t="shared" si="1"/>
        <v>13</v>
      </c>
      <c r="L39" s="56"/>
      <c r="M39" s="149"/>
    </row>
    <row r="40" spans="1:13">
      <c r="A40" s="300"/>
      <c r="B40" s="231">
        <v>2</v>
      </c>
      <c r="C40" s="267" t="s">
        <v>97</v>
      </c>
      <c r="D40" s="226" t="s">
        <v>19</v>
      </c>
      <c r="E40" s="226"/>
      <c r="F40" s="268"/>
      <c r="G40" s="268"/>
      <c r="H40" s="268"/>
      <c r="I40" s="269"/>
      <c r="J40" s="269"/>
      <c r="K40" s="269"/>
      <c r="L40" s="244"/>
      <c r="M40" s="149"/>
    </row>
    <row r="41" spans="1:13">
      <c r="A41" s="300"/>
      <c r="B41" s="230"/>
      <c r="C41" s="259"/>
      <c r="D41" s="226"/>
      <c r="E41" s="226"/>
      <c r="F41" s="162"/>
      <c r="G41" s="162"/>
      <c r="H41" s="162"/>
      <c r="I41" s="162"/>
      <c r="J41" s="162"/>
      <c r="K41" s="162"/>
      <c r="L41" s="240"/>
      <c r="M41" s="149"/>
    </row>
    <row r="42" spans="1:13" ht="21.95" customHeight="1">
      <c r="A42" s="300"/>
      <c r="B42" s="230"/>
      <c r="C42" s="259"/>
      <c r="D42" s="231" t="s">
        <v>109</v>
      </c>
      <c r="E42" s="231"/>
      <c r="F42" s="268" t="s">
        <v>129</v>
      </c>
      <c r="G42" s="268"/>
      <c r="H42" s="268"/>
      <c r="I42" s="276"/>
      <c r="J42" s="277"/>
      <c r="K42" s="278"/>
      <c r="L42" s="238" t="s">
        <v>130</v>
      </c>
      <c r="M42" s="149"/>
    </row>
    <row r="43" spans="1:13" ht="16.5" customHeight="1">
      <c r="A43" s="300"/>
      <c r="B43" s="230"/>
      <c r="C43" s="259"/>
      <c r="D43" s="230"/>
      <c r="E43" s="232"/>
      <c r="F43" s="162">
        <v>2</v>
      </c>
      <c r="G43" s="162">
        <v>2</v>
      </c>
      <c r="H43" s="162">
        <v>0</v>
      </c>
      <c r="I43" s="162"/>
      <c r="J43" s="162"/>
      <c r="K43" s="162"/>
      <c r="L43" s="239"/>
      <c r="M43" s="149"/>
    </row>
    <row r="44" spans="1:13">
      <c r="A44" s="300"/>
      <c r="B44" s="230"/>
      <c r="C44" s="259"/>
      <c r="D44" s="230"/>
      <c r="E44" s="164"/>
      <c r="F44" s="269" t="s">
        <v>131</v>
      </c>
      <c r="G44" s="269"/>
      <c r="H44" s="269"/>
      <c r="I44" s="276"/>
      <c r="J44" s="277"/>
      <c r="K44" s="278"/>
      <c r="L44" s="238" t="s">
        <v>115</v>
      </c>
      <c r="M44" s="149"/>
    </row>
    <row r="45" spans="1:13">
      <c r="A45" s="300"/>
      <c r="B45" s="230"/>
      <c r="C45" s="259"/>
      <c r="D45" s="230"/>
      <c r="E45" s="164"/>
      <c r="F45" s="162">
        <v>2</v>
      </c>
      <c r="G45" s="162">
        <v>2</v>
      </c>
      <c r="H45" s="162">
        <v>0</v>
      </c>
      <c r="I45" s="162"/>
      <c r="J45" s="162"/>
      <c r="K45" s="162"/>
      <c r="L45" s="239"/>
      <c r="M45" s="149"/>
    </row>
    <row r="46" spans="1:13" ht="21.95" customHeight="1">
      <c r="A46" s="300"/>
      <c r="B46" s="230"/>
      <c r="C46" s="259"/>
      <c r="D46" s="230"/>
      <c r="E46" s="231"/>
      <c r="F46" s="268"/>
      <c r="G46" s="268"/>
      <c r="H46" s="268"/>
      <c r="I46" s="268" t="s">
        <v>132</v>
      </c>
      <c r="J46" s="269"/>
      <c r="K46" s="269"/>
      <c r="L46" s="238" t="s">
        <v>133</v>
      </c>
      <c r="M46" s="149"/>
    </row>
    <row r="47" spans="1:13">
      <c r="A47" s="300"/>
      <c r="B47" s="230"/>
      <c r="C47" s="259"/>
      <c r="D47" s="230"/>
      <c r="E47" s="232"/>
      <c r="F47" s="162"/>
      <c r="G47" s="162"/>
      <c r="H47" s="162"/>
      <c r="I47" s="162">
        <v>2</v>
      </c>
      <c r="J47" s="162">
        <v>0</v>
      </c>
      <c r="K47" s="162">
        <v>2</v>
      </c>
      <c r="L47" s="239"/>
      <c r="M47" s="149"/>
    </row>
    <row r="48" spans="1:13" ht="16.5" customHeight="1">
      <c r="A48" s="300"/>
      <c r="B48" s="230"/>
      <c r="C48" s="259"/>
      <c r="D48" s="230"/>
      <c r="E48" s="231"/>
      <c r="F48" s="269"/>
      <c r="G48" s="269"/>
      <c r="H48" s="269"/>
      <c r="I48" s="261" t="s">
        <v>55</v>
      </c>
      <c r="J48" s="262"/>
      <c r="K48" s="263"/>
      <c r="L48" s="238" t="s">
        <v>134</v>
      </c>
      <c r="M48" s="149"/>
    </row>
    <row r="49" spans="1:13">
      <c r="A49" s="300"/>
      <c r="B49" s="230"/>
      <c r="C49" s="260"/>
      <c r="D49" s="232"/>
      <c r="E49" s="232"/>
      <c r="F49" s="162"/>
      <c r="G49" s="162"/>
      <c r="H49" s="162"/>
      <c r="I49" s="151">
        <v>2</v>
      </c>
      <c r="J49" s="151">
        <v>2</v>
      </c>
      <c r="K49" s="151">
        <v>0</v>
      </c>
      <c r="L49" s="239"/>
      <c r="M49" s="149"/>
    </row>
    <row r="50" spans="1:13">
      <c r="A50" s="300"/>
      <c r="B50" s="230"/>
      <c r="C50" s="245" t="s">
        <v>99</v>
      </c>
      <c r="D50" s="246"/>
      <c r="E50" s="247"/>
      <c r="F50" s="158">
        <f>SUM(F43,F45)</f>
        <v>4</v>
      </c>
      <c r="G50" s="158">
        <f>SUM(G43,G45)</f>
        <v>4</v>
      </c>
      <c r="H50" s="158">
        <f>H41+H43+H47+H49</f>
        <v>0</v>
      </c>
      <c r="I50" s="158">
        <f>I41+I43+I47+I49</f>
        <v>4</v>
      </c>
      <c r="J50" s="158">
        <f>J41+J43+J47+J49</f>
        <v>2</v>
      </c>
      <c r="K50" s="158">
        <f>K41+K43+K47+K49</f>
        <v>2</v>
      </c>
      <c r="L50" s="55"/>
      <c r="M50" s="149"/>
    </row>
    <row r="51" spans="1:13">
      <c r="A51" s="300"/>
      <c r="B51" s="230"/>
      <c r="C51" s="227" t="s">
        <v>135</v>
      </c>
      <c r="D51" s="226" t="s">
        <v>118</v>
      </c>
      <c r="E51" s="226"/>
      <c r="F51" s="227"/>
      <c r="G51" s="227"/>
      <c r="H51" s="227"/>
      <c r="I51" s="228"/>
      <c r="J51" s="228"/>
      <c r="K51" s="228"/>
      <c r="L51" s="240"/>
      <c r="M51" s="149"/>
    </row>
    <row r="52" spans="1:13">
      <c r="A52" s="300"/>
      <c r="B52" s="230"/>
      <c r="C52" s="226"/>
      <c r="D52" s="226"/>
      <c r="E52" s="226"/>
      <c r="F52" s="160"/>
      <c r="G52" s="160"/>
      <c r="H52" s="160"/>
      <c r="I52" s="161"/>
      <c r="J52" s="161"/>
      <c r="K52" s="161"/>
      <c r="L52" s="240"/>
      <c r="M52" s="149"/>
    </row>
    <row r="53" spans="1:13" ht="21.95" customHeight="1">
      <c r="A53" s="300"/>
      <c r="B53" s="230"/>
      <c r="C53" s="226"/>
      <c r="D53" s="231" t="s">
        <v>36</v>
      </c>
      <c r="E53" s="231"/>
      <c r="F53" s="227" t="s">
        <v>137</v>
      </c>
      <c r="G53" s="227"/>
      <c r="H53" s="227"/>
      <c r="I53" s="227" t="s">
        <v>136</v>
      </c>
      <c r="J53" s="227"/>
      <c r="K53" s="227"/>
      <c r="L53" s="238"/>
      <c r="M53" s="149"/>
    </row>
    <row r="54" spans="1:13" ht="16.5" customHeight="1">
      <c r="A54" s="300"/>
      <c r="B54" s="230"/>
      <c r="C54" s="226"/>
      <c r="D54" s="230"/>
      <c r="E54" s="232"/>
      <c r="F54" s="160">
        <v>4</v>
      </c>
      <c r="G54" s="160">
        <v>0</v>
      </c>
      <c r="H54" s="160">
        <v>4</v>
      </c>
      <c r="I54" s="160">
        <v>4</v>
      </c>
      <c r="J54" s="160">
        <v>0</v>
      </c>
      <c r="K54" s="160">
        <v>4</v>
      </c>
      <c r="L54" s="239"/>
      <c r="M54" s="149"/>
    </row>
    <row r="55" spans="1:13" ht="21.95" customHeight="1">
      <c r="A55" s="300"/>
      <c r="B55" s="230"/>
      <c r="C55" s="226"/>
      <c r="D55" s="230"/>
      <c r="E55" s="231"/>
      <c r="F55" s="241" t="s">
        <v>138</v>
      </c>
      <c r="G55" s="242"/>
      <c r="H55" s="243"/>
      <c r="I55" s="241" t="s">
        <v>139</v>
      </c>
      <c r="J55" s="242"/>
      <c r="K55" s="243"/>
      <c r="L55" s="238"/>
      <c r="M55" s="149"/>
    </row>
    <row r="56" spans="1:13">
      <c r="A56" s="300"/>
      <c r="B56" s="230"/>
      <c r="C56" s="226"/>
      <c r="D56" s="230"/>
      <c r="E56" s="232"/>
      <c r="F56" s="160">
        <v>3</v>
      </c>
      <c r="G56" s="160">
        <v>0</v>
      </c>
      <c r="H56" s="160">
        <v>3</v>
      </c>
      <c r="I56" s="160">
        <v>3</v>
      </c>
      <c r="J56" s="160">
        <v>0</v>
      </c>
      <c r="K56" s="160">
        <v>3</v>
      </c>
      <c r="L56" s="239"/>
      <c r="M56" s="149"/>
    </row>
    <row r="57" spans="1:13" ht="21.95" customHeight="1">
      <c r="A57" s="300"/>
      <c r="B57" s="230"/>
      <c r="C57" s="226"/>
      <c r="D57" s="230"/>
      <c r="E57" s="231"/>
      <c r="F57" s="241" t="s">
        <v>140</v>
      </c>
      <c r="G57" s="242"/>
      <c r="H57" s="243"/>
      <c r="I57" s="241" t="s">
        <v>64</v>
      </c>
      <c r="J57" s="242"/>
      <c r="K57" s="243"/>
      <c r="L57" s="238"/>
      <c r="M57" s="149"/>
    </row>
    <row r="58" spans="1:13">
      <c r="A58" s="300"/>
      <c r="B58" s="230"/>
      <c r="C58" s="226"/>
      <c r="D58" s="230"/>
      <c r="E58" s="232"/>
      <c r="F58" s="160">
        <v>3</v>
      </c>
      <c r="G58" s="160">
        <v>0</v>
      </c>
      <c r="H58" s="160">
        <v>3</v>
      </c>
      <c r="I58" s="160">
        <v>3</v>
      </c>
      <c r="J58" s="160">
        <v>0</v>
      </c>
      <c r="K58" s="160">
        <v>3</v>
      </c>
      <c r="L58" s="239"/>
      <c r="M58" s="149"/>
    </row>
    <row r="59" spans="1:13" ht="21.95" customHeight="1">
      <c r="A59" s="300"/>
      <c r="B59" s="230"/>
      <c r="C59" s="226"/>
      <c r="D59" s="230"/>
      <c r="E59" s="226"/>
      <c r="F59" s="241" t="s">
        <v>141</v>
      </c>
      <c r="G59" s="242"/>
      <c r="H59" s="243"/>
      <c r="I59" s="241" t="s">
        <v>141</v>
      </c>
      <c r="J59" s="242"/>
      <c r="K59" s="243"/>
      <c r="L59" s="244"/>
      <c r="M59" s="149"/>
    </row>
    <row r="60" spans="1:13">
      <c r="A60" s="300"/>
      <c r="B60" s="230"/>
      <c r="C60" s="226"/>
      <c r="D60" s="232"/>
      <c r="E60" s="226"/>
      <c r="F60" s="160">
        <v>3</v>
      </c>
      <c r="G60" s="160">
        <v>0</v>
      </c>
      <c r="H60" s="160">
        <v>3</v>
      </c>
      <c r="I60" s="160">
        <v>3</v>
      </c>
      <c r="J60" s="160">
        <v>0</v>
      </c>
      <c r="K60" s="160">
        <v>3</v>
      </c>
      <c r="L60" s="240"/>
      <c r="M60" s="149"/>
    </row>
    <row r="61" spans="1:13">
      <c r="A61" s="300"/>
      <c r="B61" s="230"/>
      <c r="C61" s="245" t="s">
        <v>119</v>
      </c>
      <c r="D61" s="246"/>
      <c r="E61" s="247"/>
      <c r="F61" s="158">
        <f>SUM(F54,F56,F58,F60)</f>
        <v>13</v>
      </c>
      <c r="G61" s="158">
        <f t="shared" ref="G61:K61" si="2">G52+G54+G56+G58+G60</f>
        <v>0</v>
      </c>
      <c r="H61" s="158">
        <f t="shared" si="2"/>
        <v>13</v>
      </c>
      <c r="I61" s="158">
        <f t="shared" si="2"/>
        <v>13</v>
      </c>
      <c r="J61" s="158">
        <f t="shared" si="2"/>
        <v>0</v>
      </c>
      <c r="K61" s="158">
        <f t="shared" si="2"/>
        <v>13</v>
      </c>
      <c r="L61" s="55"/>
      <c r="M61" s="149"/>
    </row>
    <row r="62" spans="1:13">
      <c r="A62" s="300"/>
      <c r="B62" s="230"/>
      <c r="C62" s="227" t="s">
        <v>121</v>
      </c>
      <c r="D62" s="226" t="s">
        <v>118</v>
      </c>
      <c r="E62" s="226"/>
      <c r="F62" s="227"/>
      <c r="G62" s="227"/>
      <c r="H62" s="227"/>
      <c r="I62" s="226"/>
      <c r="J62" s="226"/>
      <c r="K62" s="226"/>
      <c r="L62" s="229"/>
      <c r="M62" s="149"/>
    </row>
    <row r="63" spans="1:13">
      <c r="A63" s="300"/>
      <c r="B63" s="230"/>
      <c r="C63" s="227"/>
      <c r="D63" s="226"/>
      <c r="E63" s="226"/>
      <c r="F63" s="160"/>
      <c r="G63" s="160"/>
      <c r="H63" s="160"/>
      <c r="I63" s="160"/>
      <c r="J63" s="160"/>
      <c r="K63" s="160"/>
      <c r="L63" s="229"/>
      <c r="M63" s="149"/>
    </row>
    <row r="64" spans="1:13" ht="21.95" customHeight="1">
      <c r="A64" s="300"/>
      <c r="B64" s="230"/>
      <c r="C64" s="227"/>
      <c r="D64" s="226" t="s">
        <v>142</v>
      </c>
      <c r="E64" s="231"/>
      <c r="F64" s="227" t="s">
        <v>143</v>
      </c>
      <c r="G64" s="227"/>
      <c r="H64" s="227"/>
      <c r="I64" s="227" t="s">
        <v>143</v>
      </c>
      <c r="J64" s="227"/>
      <c r="K64" s="227"/>
      <c r="L64" s="236"/>
      <c r="M64" s="149"/>
    </row>
    <row r="65" spans="1:13">
      <c r="A65" s="300"/>
      <c r="B65" s="230"/>
      <c r="C65" s="227"/>
      <c r="D65" s="226"/>
      <c r="E65" s="232"/>
      <c r="F65" s="160">
        <v>3</v>
      </c>
      <c r="G65" s="160">
        <v>0</v>
      </c>
      <c r="H65" s="160">
        <v>0</v>
      </c>
      <c r="I65" s="160">
        <v>3</v>
      </c>
      <c r="J65" s="160">
        <v>0</v>
      </c>
      <c r="K65" s="160">
        <v>0</v>
      </c>
      <c r="L65" s="237"/>
      <c r="M65" s="149"/>
    </row>
    <row r="66" spans="1:13" ht="21.95" customHeight="1">
      <c r="A66" s="300"/>
      <c r="B66" s="230"/>
      <c r="C66" s="227"/>
      <c r="D66" s="226"/>
      <c r="E66" s="231"/>
      <c r="F66" s="241" t="s">
        <v>144</v>
      </c>
      <c r="G66" s="242"/>
      <c r="H66" s="243"/>
      <c r="I66" s="241" t="s">
        <v>144</v>
      </c>
      <c r="J66" s="242"/>
      <c r="K66" s="243"/>
      <c r="L66" s="236"/>
      <c r="M66" s="149"/>
    </row>
    <row r="67" spans="1:13">
      <c r="A67" s="300"/>
      <c r="B67" s="230"/>
      <c r="C67" s="227"/>
      <c r="D67" s="226"/>
      <c r="E67" s="232"/>
      <c r="F67" s="160">
        <v>2</v>
      </c>
      <c r="G67" s="160">
        <v>2</v>
      </c>
      <c r="H67" s="160">
        <v>0</v>
      </c>
      <c r="I67" s="160">
        <v>2</v>
      </c>
      <c r="J67" s="160">
        <v>2</v>
      </c>
      <c r="K67" s="160">
        <v>0</v>
      </c>
      <c r="L67" s="237"/>
      <c r="M67" s="149"/>
    </row>
    <row r="68" spans="1:13" ht="21.95" customHeight="1">
      <c r="A68" s="300"/>
      <c r="B68" s="230"/>
      <c r="C68" s="227"/>
      <c r="D68" s="226"/>
      <c r="E68" s="231"/>
      <c r="F68" s="248" t="s">
        <v>145</v>
      </c>
      <c r="G68" s="253"/>
      <c r="H68" s="254"/>
      <c r="I68" s="255"/>
      <c r="J68" s="256"/>
      <c r="K68" s="257"/>
      <c r="L68" s="238" t="s">
        <v>146</v>
      </c>
      <c r="M68" s="149"/>
    </row>
    <row r="69" spans="1:13">
      <c r="A69" s="300"/>
      <c r="B69" s="230"/>
      <c r="C69" s="227"/>
      <c r="D69" s="226"/>
      <c r="E69" s="232"/>
      <c r="F69" s="160">
        <v>2</v>
      </c>
      <c r="G69" s="160">
        <v>0</v>
      </c>
      <c r="H69" s="160">
        <v>2</v>
      </c>
      <c r="I69" s="165"/>
      <c r="J69" s="165"/>
      <c r="K69" s="166"/>
      <c r="L69" s="239"/>
      <c r="M69" s="149"/>
    </row>
    <row r="70" spans="1:13" ht="21.95" customHeight="1">
      <c r="A70" s="300"/>
      <c r="B70" s="230"/>
      <c r="C70" s="227"/>
      <c r="D70" s="226"/>
      <c r="E70" s="226"/>
      <c r="F70" s="241"/>
      <c r="G70" s="242"/>
      <c r="H70" s="243"/>
      <c r="I70" s="233" t="s">
        <v>147</v>
      </c>
      <c r="J70" s="234"/>
      <c r="K70" s="235"/>
      <c r="L70" s="238" t="s">
        <v>148</v>
      </c>
      <c r="M70" s="149"/>
    </row>
    <row r="71" spans="1:13">
      <c r="A71" s="300"/>
      <c r="B71" s="230"/>
      <c r="C71" s="227"/>
      <c r="D71" s="226"/>
      <c r="E71" s="232"/>
      <c r="F71" s="160"/>
      <c r="G71" s="160"/>
      <c r="H71" s="160"/>
      <c r="I71" s="162">
        <v>3</v>
      </c>
      <c r="J71" s="162">
        <v>3</v>
      </c>
      <c r="K71" s="162">
        <v>0</v>
      </c>
      <c r="L71" s="239"/>
      <c r="M71" s="149"/>
    </row>
    <row r="72" spans="1:13" ht="20.100000000000001" customHeight="1">
      <c r="A72" s="300"/>
      <c r="B72" s="232"/>
      <c r="C72" s="245" t="s">
        <v>127</v>
      </c>
      <c r="D72" s="246"/>
      <c r="E72" s="247"/>
      <c r="F72" s="158">
        <v>7</v>
      </c>
      <c r="G72" s="158">
        <f>G63+G65+G67+G71</f>
        <v>2</v>
      </c>
      <c r="H72" s="158">
        <v>2</v>
      </c>
      <c r="I72" s="158">
        <f>I63+I65+I67+I71</f>
        <v>8</v>
      </c>
      <c r="J72" s="158">
        <f>J63+J65+J67+J71</f>
        <v>5</v>
      </c>
      <c r="K72" s="158">
        <f>K63+K65+K67+K71</f>
        <v>0</v>
      </c>
      <c r="L72" s="55"/>
      <c r="M72" s="149"/>
    </row>
    <row r="73" spans="1:13" ht="20.100000000000001" customHeight="1">
      <c r="A73" s="301"/>
      <c r="B73" s="264" t="s">
        <v>128</v>
      </c>
      <c r="C73" s="265"/>
      <c r="D73" s="265"/>
      <c r="E73" s="266"/>
      <c r="F73" s="163">
        <f>SUM(F72,F61,F50)</f>
        <v>24</v>
      </c>
      <c r="G73" s="163">
        <f>G50+G61+G72</f>
        <v>6</v>
      </c>
      <c r="H73" s="163">
        <f>H50+H61+H72</f>
        <v>15</v>
      </c>
      <c r="I73" s="163">
        <v>25</v>
      </c>
      <c r="J73" s="163">
        <f>J50+J61+J72</f>
        <v>7</v>
      </c>
      <c r="K73" s="163">
        <f>K50+K61+K72</f>
        <v>15</v>
      </c>
      <c r="L73" s="56"/>
      <c r="M73" s="149"/>
    </row>
    <row r="74" spans="1:13" ht="20.100000000000001" customHeight="1">
      <c r="A74" s="252">
        <v>2</v>
      </c>
      <c r="B74" s="226">
        <v>1</v>
      </c>
      <c r="C74" s="227" t="s">
        <v>108</v>
      </c>
      <c r="D74" s="226" t="s">
        <v>19</v>
      </c>
      <c r="E74" s="226"/>
      <c r="F74" s="227"/>
      <c r="G74" s="227"/>
      <c r="H74" s="227"/>
      <c r="I74" s="226"/>
      <c r="J74" s="226"/>
      <c r="K74" s="226"/>
      <c r="L74" s="240"/>
      <c r="M74" s="149"/>
    </row>
    <row r="75" spans="1:13" ht="15.75" customHeight="1">
      <c r="A75" s="252"/>
      <c r="B75" s="226"/>
      <c r="C75" s="226"/>
      <c r="D75" s="226"/>
      <c r="E75" s="226"/>
      <c r="F75" s="160"/>
      <c r="G75" s="160"/>
      <c r="H75" s="160"/>
      <c r="I75" s="160"/>
      <c r="J75" s="160"/>
      <c r="K75" s="160"/>
      <c r="L75" s="240"/>
      <c r="M75" s="149"/>
    </row>
    <row r="76" spans="1:13" ht="39.950000000000003" customHeight="1">
      <c r="A76" s="252"/>
      <c r="B76" s="226"/>
      <c r="C76" s="226"/>
      <c r="D76" s="226" t="s">
        <v>109</v>
      </c>
      <c r="E76" s="226"/>
      <c r="F76" s="241"/>
      <c r="G76" s="242"/>
      <c r="H76" s="243"/>
      <c r="I76" s="228"/>
      <c r="J76" s="228"/>
      <c r="K76" s="228"/>
      <c r="L76" s="240"/>
      <c r="M76" s="149"/>
    </row>
    <row r="77" spans="1:13" ht="17.25" customHeight="1">
      <c r="A77" s="252"/>
      <c r="B77" s="226"/>
      <c r="C77" s="226"/>
      <c r="D77" s="226"/>
      <c r="E77" s="226"/>
      <c r="F77" s="160"/>
      <c r="G77" s="160"/>
      <c r="H77" s="160"/>
      <c r="I77" s="161"/>
      <c r="J77" s="161"/>
      <c r="K77" s="161"/>
      <c r="L77" s="240"/>
      <c r="M77" s="149"/>
    </row>
    <row r="78" spans="1:13">
      <c r="A78" s="252"/>
      <c r="B78" s="226"/>
      <c r="C78" s="245" t="s">
        <v>99</v>
      </c>
      <c r="D78" s="246"/>
      <c r="E78" s="247"/>
      <c r="F78" s="158">
        <f>F75+F77</f>
        <v>0</v>
      </c>
      <c r="G78" s="158">
        <f t="shared" ref="G78:K78" si="3">G75+G77</f>
        <v>0</v>
      </c>
      <c r="H78" s="158">
        <f t="shared" si="3"/>
        <v>0</v>
      </c>
      <c r="I78" s="158">
        <f t="shared" si="3"/>
        <v>0</v>
      </c>
      <c r="J78" s="158">
        <f t="shared" si="3"/>
        <v>0</v>
      </c>
      <c r="K78" s="158">
        <f t="shared" si="3"/>
        <v>0</v>
      </c>
      <c r="L78" s="159"/>
      <c r="M78" s="149"/>
    </row>
    <row r="79" spans="1:13">
      <c r="A79" s="252"/>
      <c r="B79" s="226"/>
      <c r="C79" s="227" t="s">
        <v>98</v>
      </c>
      <c r="D79" s="226" t="s">
        <v>117</v>
      </c>
      <c r="E79" s="226"/>
      <c r="F79" s="227"/>
      <c r="G79" s="227"/>
      <c r="H79" s="227"/>
      <c r="I79" s="228"/>
      <c r="J79" s="228"/>
      <c r="K79" s="228"/>
      <c r="L79" s="240"/>
      <c r="M79" s="149"/>
    </row>
    <row r="80" spans="1:13">
      <c r="A80" s="252"/>
      <c r="B80" s="226"/>
      <c r="C80" s="226"/>
      <c r="D80" s="226"/>
      <c r="E80" s="226"/>
      <c r="F80" s="160"/>
      <c r="G80" s="160"/>
      <c r="H80" s="160"/>
      <c r="I80" s="161"/>
      <c r="J80" s="161"/>
      <c r="K80" s="161"/>
      <c r="L80" s="240"/>
      <c r="M80" s="149"/>
    </row>
    <row r="81" spans="1:13" ht="21.95" customHeight="1">
      <c r="A81" s="252"/>
      <c r="B81" s="226"/>
      <c r="C81" s="226"/>
      <c r="D81" s="231" t="s">
        <v>149</v>
      </c>
      <c r="E81" s="231"/>
      <c r="F81" s="227" t="s">
        <v>68</v>
      </c>
      <c r="G81" s="227"/>
      <c r="H81" s="227"/>
      <c r="I81" s="227" t="s">
        <v>67</v>
      </c>
      <c r="J81" s="227"/>
      <c r="K81" s="227"/>
      <c r="L81" s="238"/>
      <c r="M81" s="149"/>
    </row>
    <row r="82" spans="1:13">
      <c r="A82" s="252"/>
      <c r="B82" s="226"/>
      <c r="C82" s="226"/>
      <c r="D82" s="230"/>
      <c r="E82" s="232"/>
      <c r="F82" s="160">
        <v>3</v>
      </c>
      <c r="G82" s="160">
        <v>0</v>
      </c>
      <c r="H82" s="160">
        <v>3</v>
      </c>
      <c r="I82" s="160">
        <v>3</v>
      </c>
      <c r="J82" s="160">
        <v>0</v>
      </c>
      <c r="K82" s="160">
        <v>3</v>
      </c>
      <c r="L82" s="239"/>
      <c r="M82" s="149"/>
    </row>
    <row r="83" spans="1:13" ht="21.95" customHeight="1">
      <c r="A83" s="252"/>
      <c r="B83" s="226"/>
      <c r="C83" s="226"/>
      <c r="D83" s="230"/>
      <c r="E83" s="231"/>
      <c r="F83" s="241" t="s">
        <v>150</v>
      </c>
      <c r="G83" s="242"/>
      <c r="H83" s="243"/>
      <c r="I83" s="241" t="s">
        <v>150</v>
      </c>
      <c r="J83" s="242"/>
      <c r="K83" s="243"/>
      <c r="L83" s="238"/>
      <c r="M83" s="149"/>
    </row>
    <row r="84" spans="1:13">
      <c r="A84" s="252"/>
      <c r="B84" s="226"/>
      <c r="C84" s="226"/>
      <c r="D84" s="232"/>
      <c r="E84" s="232"/>
      <c r="F84" s="160">
        <v>3</v>
      </c>
      <c r="G84" s="160">
        <v>0</v>
      </c>
      <c r="H84" s="160">
        <v>3</v>
      </c>
      <c r="I84" s="160">
        <v>3</v>
      </c>
      <c r="J84" s="160">
        <v>0</v>
      </c>
      <c r="K84" s="160">
        <v>3</v>
      </c>
      <c r="L84" s="239"/>
      <c r="M84" s="149"/>
    </row>
    <row r="85" spans="1:13">
      <c r="A85" s="252"/>
      <c r="B85" s="226"/>
      <c r="C85" s="245" t="s">
        <v>119</v>
      </c>
      <c r="D85" s="246"/>
      <c r="E85" s="247"/>
      <c r="F85" s="158">
        <f>F80+F82+F84</f>
        <v>6</v>
      </c>
      <c r="G85" s="158">
        <f t="shared" ref="G85:K85" si="4">G80+G82+G84</f>
        <v>0</v>
      </c>
      <c r="H85" s="158">
        <f t="shared" si="4"/>
        <v>6</v>
      </c>
      <c r="I85" s="158">
        <f t="shared" si="4"/>
        <v>6</v>
      </c>
      <c r="J85" s="158">
        <f t="shared" si="4"/>
        <v>0</v>
      </c>
      <c r="K85" s="158">
        <f t="shared" si="4"/>
        <v>6</v>
      </c>
      <c r="L85" s="159"/>
      <c r="M85" s="149"/>
    </row>
    <row r="86" spans="1:13" ht="21.95" customHeight="1">
      <c r="A86" s="252"/>
      <c r="B86" s="226"/>
      <c r="C86" s="227" t="s">
        <v>120</v>
      </c>
      <c r="D86" s="226" t="s">
        <v>118</v>
      </c>
      <c r="E86" s="226"/>
      <c r="F86" s="251" t="s">
        <v>151</v>
      </c>
      <c r="G86" s="251"/>
      <c r="H86" s="251"/>
      <c r="I86" s="226"/>
      <c r="J86" s="226"/>
      <c r="K86" s="226"/>
      <c r="L86" s="240" t="s">
        <v>152</v>
      </c>
      <c r="M86" s="149"/>
    </row>
    <row r="87" spans="1:13">
      <c r="A87" s="252"/>
      <c r="B87" s="226"/>
      <c r="C87" s="226"/>
      <c r="D87" s="226"/>
      <c r="E87" s="226"/>
      <c r="F87" s="162">
        <v>1</v>
      </c>
      <c r="G87" s="162">
        <v>1</v>
      </c>
      <c r="H87" s="162">
        <v>0</v>
      </c>
      <c r="I87" s="160"/>
      <c r="J87" s="160"/>
      <c r="K87" s="160"/>
      <c r="L87" s="240"/>
      <c r="M87" s="149"/>
    </row>
    <row r="88" spans="1:13" ht="21.95" customHeight="1">
      <c r="A88" s="252"/>
      <c r="B88" s="226"/>
      <c r="C88" s="226"/>
      <c r="D88" s="231" t="s">
        <v>109</v>
      </c>
      <c r="E88" s="231"/>
      <c r="F88" s="233" t="s">
        <v>153</v>
      </c>
      <c r="G88" s="234"/>
      <c r="H88" s="235"/>
      <c r="I88" s="233" t="s">
        <v>154</v>
      </c>
      <c r="J88" s="234"/>
      <c r="K88" s="235"/>
      <c r="L88" s="238"/>
      <c r="M88" s="149"/>
    </row>
    <row r="89" spans="1:13">
      <c r="A89" s="252"/>
      <c r="B89" s="226"/>
      <c r="C89" s="226"/>
      <c r="D89" s="230"/>
      <c r="E89" s="232"/>
      <c r="F89" s="162">
        <v>3</v>
      </c>
      <c r="G89" s="162">
        <v>0</v>
      </c>
      <c r="H89" s="162">
        <v>0</v>
      </c>
      <c r="I89" s="162">
        <v>3</v>
      </c>
      <c r="J89" s="162">
        <v>0</v>
      </c>
      <c r="K89" s="162">
        <v>0</v>
      </c>
      <c r="L89" s="239"/>
      <c r="M89" s="149"/>
    </row>
    <row r="90" spans="1:13" ht="21.95" customHeight="1">
      <c r="A90" s="252"/>
      <c r="B90" s="226"/>
      <c r="C90" s="226"/>
      <c r="D90" s="230"/>
      <c r="E90" s="231"/>
      <c r="F90" s="233" t="s">
        <v>155</v>
      </c>
      <c r="G90" s="234"/>
      <c r="H90" s="235"/>
      <c r="I90" s="233" t="s">
        <v>155</v>
      </c>
      <c r="J90" s="234"/>
      <c r="K90" s="235"/>
      <c r="L90" s="238"/>
      <c r="M90" s="149"/>
    </row>
    <row r="91" spans="1:13">
      <c r="A91" s="252"/>
      <c r="B91" s="226"/>
      <c r="C91" s="226"/>
      <c r="D91" s="230"/>
      <c r="E91" s="232"/>
      <c r="F91" s="162">
        <v>3</v>
      </c>
      <c r="G91" s="162">
        <v>0</v>
      </c>
      <c r="H91" s="162">
        <v>3</v>
      </c>
      <c r="I91" s="162">
        <v>3</v>
      </c>
      <c r="J91" s="162">
        <v>0</v>
      </c>
      <c r="K91" s="162">
        <v>3</v>
      </c>
      <c r="L91" s="239"/>
      <c r="M91" s="149"/>
    </row>
    <row r="92" spans="1:13" ht="21.95" customHeight="1">
      <c r="A92" s="252"/>
      <c r="B92" s="226"/>
      <c r="C92" s="226"/>
      <c r="D92" s="230"/>
      <c r="E92" s="231"/>
      <c r="F92" s="233" t="s">
        <v>156</v>
      </c>
      <c r="G92" s="234"/>
      <c r="H92" s="235"/>
      <c r="I92" s="233" t="s">
        <v>156</v>
      </c>
      <c r="J92" s="234"/>
      <c r="K92" s="235"/>
      <c r="L92" s="238"/>
      <c r="M92" s="149"/>
    </row>
    <row r="93" spans="1:13">
      <c r="A93" s="252"/>
      <c r="B93" s="226"/>
      <c r="C93" s="226"/>
      <c r="D93" s="230"/>
      <c r="E93" s="232"/>
      <c r="F93" s="162">
        <v>3</v>
      </c>
      <c r="G93" s="162">
        <v>0</v>
      </c>
      <c r="H93" s="162">
        <v>3</v>
      </c>
      <c r="I93" s="162">
        <v>2</v>
      </c>
      <c r="J93" s="162">
        <v>2</v>
      </c>
      <c r="K93" s="162">
        <v>0</v>
      </c>
      <c r="L93" s="239"/>
      <c r="M93" s="149"/>
    </row>
    <row r="94" spans="1:13" ht="21.95" customHeight="1">
      <c r="A94" s="252"/>
      <c r="B94" s="226"/>
      <c r="C94" s="226"/>
      <c r="D94" s="230"/>
      <c r="E94" s="231"/>
      <c r="F94" s="233" t="s">
        <v>157</v>
      </c>
      <c r="G94" s="234"/>
      <c r="H94" s="235"/>
      <c r="I94" s="233" t="s">
        <v>157</v>
      </c>
      <c r="J94" s="234"/>
      <c r="K94" s="235"/>
      <c r="L94" s="238"/>
      <c r="M94" s="149"/>
    </row>
    <row r="95" spans="1:13">
      <c r="A95" s="252"/>
      <c r="B95" s="226"/>
      <c r="C95" s="226"/>
      <c r="D95" s="230"/>
      <c r="E95" s="232"/>
      <c r="F95" s="162">
        <v>3</v>
      </c>
      <c r="G95" s="167">
        <v>0</v>
      </c>
      <c r="H95" s="162">
        <v>3</v>
      </c>
      <c r="I95" s="162">
        <v>3</v>
      </c>
      <c r="J95" s="167">
        <v>0</v>
      </c>
      <c r="K95" s="162">
        <v>3</v>
      </c>
      <c r="L95" s="239"/>
      <c r="M95" s="149"/>
    </row>
    <row r="96" spans="1:13" ht="21.95" customHeight="1">
      <c r="A96" s="252"/>
      <c r="B96" s="226"/>
      <c r="C96" s="226"/>
      <c r="D96" s="230"/>
      <c r="E96" s="231"/>
      <c r="F96" s="233" t="s">
        <v>158</v>
      </c>
      <c r="G96" s="234"/>
      <c r="H96" s="235"/>
      <c r="I96" s="233"/>
      <c r="J96" s="234"/>
      <c r="K96" s="235"/>
      <c r="L96" s="238" t="s">
        <v>159</v>
      </c>
      <c r="M96" s="149"/>
    </row>
    <row r="97" spans="1:13">
      <c r="A97" s="252"/>
      <c r="B97" s="226"/>
      <c r="C97" s="226"/>
      <c r="D97" s="230"/>
      <c r="E97" s="232"/>
      <c r="F97" s="162">
        <v>2</v>
      </c>
      <c r="G97" s="162">
        <v>0</v>
      </c>
      <c r="H97" s="162">
        <v>2</v>
      </c>
      <c r="I97" s="162"/>
      <c r="J97" s="167"/>
      <c r="K97" s="162"/>
      <c r="L97" s="239"/>
      <c r="M97" s="149"/>
    </row>
    <row r="98" spans="1:13" ht="21.95" customHeight="1">
      <c r="A98" s="252"/>
      <c r="B98" s="226"/>
      <c r="C98" s="226"/>
      <c r="D98" s="230"/>
      <c r="E98" s="231"/>
      <c r="F98" s="233" t="s">
        <v>160</v>
      </c>
      <c r="G98" s="234"/>
      <c r="H98" s="235"/>
      <c r="I98" s="233"/>
      <c r="J98" s="234"/>
      <c r="K98" s="235"/>
      <c r="L98" s="238" t="s">
        <v>161</v>
      </c>
      <c r="M98" s="149"/>
    </row>
    <row r="99" spans="1:13">
      <c r="A99" s="252"/>
      <c r="B99" s="226"/>
      <c r="C99" s="226"/>
      <c r="D99" s="230"/>
      <c r="E99" s="232"/>
      <c r="F99" s="162">
        <v>3</v>
      </c>
      <c r="G99" s="167">
        <v>0</v>
      </c>
      <c r="H99" s="162">
        <v>3</v>
      </c>
      <c r="I99" s="162"/>
      <c r="J99" s="162"/>
      <c r="K99" s="162"/>
      <c r="L99" s="239"/>
      <c r="M99" s="149"/>
    </row>
    <row r="100" spans="1:13" ht="21.95" customHeight="1">
      <c r="A100" s="252"/>
      <c r="B100" s="226"/>
      <c r="C100" s="226"/>
      <c r="D100" s="230"/>
      <c r="E100" s="231"/>
      <c r="F100" s="233"/>
      <c r="G100" s="234"/>
      <c r="H100" s="235"/>
      <c r="I100" s="248" t="s">
        <v>151</v>
      </c>
      <c r="J100" s="249"/>
      <c r="K100" s="250"/>
      <c r="L100" s="238" t="s">
        <v>152</v>
      </c>
      <c r="M100" s="149"/>
    </row>
    <row r="101" spans="1:13">
      <c r="A101" s="252"/>
      <c r="B101" s="226"/>
      <c r="C101" s="226"/>
      <c r="D101" s="230"/>
      <c r="E101" s="232"/>
      <c r="F101" s="162"/>
      <c r="G101" s="167"/>
      <c r="H101" s="162"/>
      <c r="I101" s="160">
        <v>1</v>
      </c>
      <c r="J101" s="160">
        <v>1</v>
      </c>
      <c r="K101" s="160">
        <v>0</v>
      </c>
      <c r="L101" s="239"/>
      <c r="M101" s="149"/>
    </row>
    <row r="102" spans="1:13" ht="21.95" customHeight="1">
      <c r="A102" s="252"/>
      <c r="B102" s="226"/>
      <c r="C102" s="226"/>
      <c r="D102" s="230"/>
      <c r="E102" s="231"/>
      <c r="F102" s="233"/>
      <c r="G102" s="234"/>
      <c r="H102" s="235"/>
      <c r="I102" s="233" t="s">
        <v>162</v>
      </c>
      <c r="J102" s="234"/>
      <c r="K102" s="235"/>
      <c r="L102" s="238" t="s">
        <v>163</v>
      </c>
      <c r="M102" s="149"/>
    </row>
    <row r="103" spans="1:13">
      <c r="A103" s="252"/>
      <c r="B103" s="226"/>
      <c r="C103" s="226"/>
      <c r="D103" s="230"/>
      <c r="E103" s="232"/>
      <c r="F103" s="162"/>
      <c r="G103" s="167"/>
      <c r="H103" s="162"/>
      <c r="I103" s="162">
        <v>3</v>
      </c>
      <c r="J103" s="167">
        <v>1</v>
      </c>
      <c r="K103" s="162">
        <v>2</v>
      </c>
      <c r="L103" s="239"/>
      <c r="M103" s="149"/>
    </row>
    <row r="104" spans="1:13" ht="21.95" customHeight="1">
      <c r="A104" s="252"/>
      <c r="B104" s="226"/>
      <c r="C104" s="226"/>
      <c r="D104" s="230"/>
      <c r="E104" s="226"/>
      <c r="F104" s="233"/>
      <c r="G104" s="234"/>
      <c r="H104" s="235"/>
      <c r="I104" s="233" t="s">
        <v>164</v>
      </c>
      <c r="J104" s="234"/>
      <c r="K104" s="235"/>
      <c r="L104" s="240" t="s">
        <v>166</v>
      </c>
      <c r="M104" s="149"/>
    </row>
    <row r="105" spans="1:13">
      <c r="A105" s="252"/>
      <c r="B105" s="226"/>
      <c r="C105" s="226"/>
      <c r="D105" s="232"/>
      <c r="E105" s="226"/>
      <c r="F105" s="162"/>
      <c r="G105" s="167"/>
      <c r="H105" s="162"/>
      <c r="I105" s="162">
        <v>3</v>
      </c>
      <c r="J105" s="162">
        <v>0</v>
      </c>
      <c r="K105" s="162">
        <v>3</v>
      </c>
      <c r="L105" s="240"/>
      <c r="M105" s="149"/>
    </row>
    <row r="106" spans="1:13">
      <c r="A106" s="252"/>
      <c r="B106" s="226"/>
      <c r="C106" s="245" t="s">
        <v>127</v>
      </c>
      <c r="D106" s="246"/>
      <c r="E106" s="247"/>
      <c r="F106" s="158">
        <f>SUM(F87,F89,F91,F93,F95,F97,F99)</f>
        <v>18</v>
      </c>
      <c r="G106" s="158">
        <f t="shared" ref="G106:K106" si="5">G87+G89+G91+G93+G95+G97+G99+G101+G103+G105</f>
        <v>1</v>
      </c>
      <c r="H106" s="158">
        <f t="shared" si="5"/>
        <v>14</v>
      </c>
      <c r="I106" s="158">
        <f>SUM(I105,I89,I91,I93,I95,I101,I103)</f>
        <v>18</v>
      </c>
      <c r="J106" s="158">
        <f t="shared" si="5"/>
        <v>4</v>
      </c>
      <c r="K106" s="158">
        <f t="shared" si="5"/>
        <v>11</v>
      </c>
      <c r="L106" s="159"/>
      <c r="M106" s="149"/>
    </row>
    <row r="107" spans="1:13">
      <c r="A107" s="252"/>
      <c r="B107" s="264" t="s">
        <v>167</v>
      </c>
      <c r="C107" s="265"/>
      <c r="D107" s="265"/>
      <c r="E107" s="266"/>
      <c r="F107" s="163">
        <f>F78+F85+F106</f>
        <v>24</v>
      </c>
      <c r="G107" s="163">
        <f t="shared" ref="G107:K107" si="6">G78+G85+G106</f>
        <v>1</v>
      </c>
      <c r="H107" s="163">
        <f t="shared" si="6"/>
        <v>20</v>
      </c>
      <c r="I107" s="163">
        <f t="shared" si="6"/>
        <v>24</v>
      </c>
      <c r="J107" s="163">
        <f t="shared" si="6"/>
        <v>4</v>
      </c>
      <c r="K107" s="163">
        <f t="shared" si="6"/>
        <v>17</v>
      </c>
      <c r="L107" s="56"/>
      <c r="M107" s="149"/>
    </row>
    <row r="108" spans="1:13">
      <c r="A108" s="252"/>
      <c r="B108" s="226">
        <v>2</v>
      </c>
      <c r="C108" s="227" t="s">
        <v>108</v>
      </c>
      <c r="D108" s="226" t="s">
        <v>19</v>
      </c>
      <c r="E108" s="226"/>
      <c r="F108" s="226"/>
      <c r="G108" s="226"/>
      <c r="H108" s="226"/>
      <c r="I108" s="226"/>
      <c r="J108" s="226"/>
      <c r="K108" s="226"/>
      <c r="L108" s="244"/>
      <c r="M108" s="149"/>
    </row>
    <row r="109" spans="1:13">
      <c r="A109" s="252"/>
      <c r="B109" s="226"/>
      <c r="C109" s="226"/>
      <c r="D109" s="226"/>
      <c r="E109" s="226"/>
      <c r="F109" s="160"/>
      <c r="G109" s="160"/>
      <c r="H109" s="160"/>
      <c r="I109" s="160"/>
      <c r="J109" s="160"/>
      <c r="K109" s="160"/>
      <c r="L109" s="240"/>
      <c r="M109" s="149"/>
    </row>
    <row r="110" spans="1:13">
      <c r="A110" s="252"/>
      <c r="B110" s="226"/>
      <c r="C110" s="226"/>
      <c r="D110" s="226" t="s">
        <v>109</v>
      </c>
      <c r="E110" s="226"/>
      <c r="F110" s="228"/>
      <c r="G110" s="228"/>
      <c r="H110" s="228"/>
      <c r="I110" s="228"/>
      <c r="J110" s="228"/>
      <c r="K110" s="228"/>
      <c r="L110" s="240"/>
      <c r="M110" s="149"/>
    </row>
    <row r="111" spans="1:13">
      <c r="A111" s="252"/>
      <c r="B111" s="226"/>
      <c r="C111" s="226"/>
      <c r="D111" s="226"/>
      <c r="E111" s="226"/>
      <c r="F111" s="161"/>
      <c r="G111" s="161"/>
      <c r="H111" s="161"/>
      <c r="I111" s="161"/>
      <c r="J111" s="161"/>
      <c r="K111" s="161"/>
      <c r="L111" s="240"/>
      <c r="M111" s="149"/>
    </row>
    <row r="112" spans="1:13">
      <c r="A112" s="252"/>
      <c r="B112" s="226"/>
      <c r="C112" s="245" t="s">
        <v>99</v>
      </c>
      <c r="D112" s="246"/>
      <c r="E112" s="247"/>
      <c r="F112" s="158">
        <f>F109+F111</f>
        <v>0</v>
      </c>
      <c r="G112" s="158">
        <f t="shared" ref="G112:K112" si="7">G109+G111</f>
        <v>0</v>
      </c>
      <c r="H112" s="158">
        <f t="shared" si="7"/>
        <v>0</v>
      </c>
      <c r="I112" s="158">
        <f t="shared" si="7"/>
        <v>0</v>
      </c>
      <c r="J112" s="158">
        <f t="shared" si="7"/>
        <v>0</v>
      </c>
      <c r="K112" s="158">
        <f t="shared" si="7"/>
        <v>0</v>
      </c>
      <c r="L112" s="55"/>
      <c r="M112" s="149"/>
    </row>
    <row r="113" spans="1:13">
      <c r="A113" s="252"/>
      <c r="B113" s="226"/>
      <c r="C113" s="227" t="s">
        <v>98</v>
      </c>
      <c r="D113" s="226" t="s">
        <v>118</v>
      </c>
      <c r="E113" s="226"/>
      <c r="F113" s="227"/>
      <c r="G113" s="227"/>
      <c r="H113" s="227"/>
      <c r="I113" s="228"/>
      <c r="J113" s="228"/>
      <c r="K113" s="228"/>
      <c r="L113" s="240"/>
      <c r="M113" s="149"/>
    </row>
    <row r="114" spans="1:13">
      <c r="A114" s="252"/>
      <c r="B114" s="226"/>
      <c r="C114" s="226"/>
      <c r="D114" s="226"/>
      <c r="E114" s="226"/>
      <c r="F114" s="160"/>
      <c r="G114" s="160"/>
      <c r="H114" s="160"/>
      <c r="I114" s="161"/>
      <c r="J114" s="161"/>
      <c r="K114" s="161"/>
      <c r="L114" s="240"/>
      <c r="M114" s="149"/>
    </row>
    <row r="115" spans="1:13" ht="21.95" customHeight="1">
      <c r="A115" s="252"/>
      <c r="B115" s="226"/>
      <c r="C115" s="226"/>
      <c r="D115" s="231" t="s">
        <v>109</v>
      </c>
      <c r="E115" s="231"/>
      <c r="F115" s="227" t="s">
        <v>168</v>
      </c>
      <c r="G115" s="227"/>
      <c r="H115" s="227"/>
      <c r="I115" s="227" t="s">
        <v>168</v>
      </c>
      <c r="J115" s="227"/>
      <c r="K115" s="227"/>
      <c r="L115" s="238"/>
      <c r="M115" s="149"/>
    </row>
    <row r="116" spans="1:13">
      <c r="A116" s="252"/>
      <c r="B116" s="226"/>
      <c r="C116" s="226"/>
      <c r="D116" s="230"/>
      <c r="E116" s="232"/>
      <c r="F116" s="160">
        <v>3</v>
      </c>
      <c r="G116" s="160">
        <v>0</v>
      </c>
      <c r="H116" s="160">
        <v>3</v>
      </c>
      <c r="I116" s="160">
        <v>3</v>
      </c>
      <c r="J116" s="160">
        <v>0</v>
      </c>
      <c r="K116" s="160">
        <v>3</v>
      </c>
      <c r="L116" s="239"/>
      <c r="M116" s="149"/>
    </row>
    <row r="117" spans="1:13" ht="21.95" customHeight="1">
      <c r="A117" s="252"/>
      <c r="B117" s="226"/>
      <c r="C117" s="226"/>
      <c r="D117" s="230"/>
      <c r="E117" s="226"/>
      <c r="F117" s="241" t="s">
        <v>169</v>
      </c>
      <c r="G117" s="242"/>
      <c r="H117" s="243"/>
      <c r="I117" s="241" t="s">
        <v>169</v>
      </c>
      <c r="J117" s="242"/>
      <c r="K117" s="243"/>
      <c r="L117" s="244"/>
      <c r="M117" s="149"/>
    </row>
    <row r="118" spans="1:13">
      <c r="A118" s="252"/>
      <c r="B118" s="226"/>
      <c r="C118" s="226"/>
      <c r="D118" s="232"/>
      <c r="E118" s="226"/>
      <c r="F118" s="160">
        <v>3</v>
      </c>
      <c r="G118" s="160">
        <v>1</v>
      </c>
      <c r="H118" s="160">
        <v>2</v>
      </c>
      <c r="I118" s="160">
        <v>3</v>
      </c>
      <c r="J118" s="160">
        <v>1</v>
      </c>
      <c r="K118" s="160">
        <v>2</v>
      </c>
      <c r="L118" s="240"/>
      <c r="M118" s="149"/>
    </row>
    <row r="119" spans="1:13">
      <c r="A119" s="252"/>
      <c r="B119" s="226"/>
      <c r="C119" s="245" t="s">
        <v>119</v>
      </c>
      <c r="D119" s="246"/>
      <c r="E119" s="247"/>
      <c r="F119" s="158">
        <f>F114+F116+F118</f>
        <v>6</v>
      </c>
      <c r="G119" s="158">
        <f t="shared" ref="G119:K119" si="8">G114+G116+G118</f>
        <v>1</v>
      </c>
      <c r="H119" s="158">
        <f t="shared" si="8"/>
        <v>5</v>
      </c>
      <c r="I119" s="158">
        <f t="shared" si="8"/>
        <v>6</v>
      </c>
      <c r="J119" s="158">
        <f t="shared" si="8"/>
        <v>1</v>
      </c>
      <c r="K119" s="158">
        <f t="shared" si="8"/>
        <v>5</v>
      </c>
      <c r="L119" s="55"/>
      <c r="M119" s="149"/>
    </row>
    <row r="120" spans="1:13">
      <c r="A120" s="252"/>
      <c r="B120" s="226"/>
      <c r="C120" s="227" t="s">
        <v>170</v>
      </c>
      <c r="D120" s="226" t="s">
        <v>118</v>
      </c>
      <c r="E120" s="226"/>
      <c r="F120" s="226"/>
      <c r="G120" s="226"/>
      <c r="H120" s="226"/>
      <c r="I120" s="226"/>
      <c r="J120" s="226"/>
      <c r="K120" s="226"/>
      <c r="L120" s="229"/>
      <c r="M120" s="149"/>
    </row>
    <row r="121" spans="1:13">
      <c r="A121" s="252"/>
      <c r="B121" s="226"/>
      <c r="C121" s="226"/>
      <c r="D121" s="226"/>
      <c r="E121" s="226"/>
      <c r="F121" s="160"/>
      <c r="G121" s="160"/>
      <c r="H121" s="160"/>
      <c r="I121" s="160"/>
      <c r="J121" s="160"/>
      <c r="K121" s="160"/>
      <c r="L121" s="229"/>
      <c r="M121" s="149"/>
    </row>
    <row r="122" spans="1:13" ht="21.95" customHeight="1">
      <c r="A122" s="252"/>
      <c r="B122" s="226"/>
      <c r="C122" s="226"/>
      <c r="D122" s="230"/>
      <c r="E122" s="231"/>
      <c r="F122" s="233" t="s">
        <v>171</v>
      </c>
      <c r="G122" s="234"/>
      <c r="H122" s="235"/>
      <c r="I122" s="233" t="s">
        <v>91</v>
      </c>
      <c r="J122" s="234"/>
      <c r="K122" s="235"/>
      <c r="L122" s="236"/>
      <c r="M122" s="149"/>
    </row>
    <row r="123" spans="1:13">
      <c r="A123" s="252"/>
      <c r="B123" s="226"/>
      <c r="C123" s="226"/>
      <c r="D123" s="230"/>
      <c r="E123" s="232"/>
      <c r="F123" s="162">
        <v>3</v>
      </c>
      <c r="G123" s="162">
        <v>0</v>
      </c>
      <c r="H123" s="162">
        <v>3</v>
      </c>
      <c r="I123" s="162">
        <v>3</v>
      </c>
      <c r="J123" s="162">
        <v>0</v>
      </c>
      <c r="K123" s="162">
        <v>3</v>
      </c>
      <c r="L123" s="237"/>
      <c r="M123" s="149"/>
    </row>
    <row r="124" spans="1:13" ht="21.95" customHeight="1">
      <c r="A124" s="252"/>
      <c r="B124" s="226"/>
      <c r="C124" s="226"/>
      <c r="D124" s="230"/>
      <c r="E124" s="231"/>
      <c r="F124" s="233" t="s">
        <v>172</v>
      </c>
      <c r="G124" s="234"/>
      <c r="H124" s="235"/>
      <c r="I124" s="233" t="s">
        <v>173</v>
      </c>
      <c r="J124" s="234"/>
      <c r="K124" s="235"/>
      <c r="L124" s="238" t="s">
        <v>174</v>
      </c>
      <c r="M124" s="149"/>
    </row>
    <row r="125" spans="1:13">
      <c r="A125" s="252"/>
      <c r="B125" s="226"/>
      <c r="C125" s="226"/>
      <c r="D125" s="230"/>
      <c r="E125" s="232"/>
      <c r="F125" s="162">
        <v>3</v>
      </c>
      <c r="G125" s="162">
        <v>0</v>
      </c>
      <c r="H125" s="162">
        <v>3</v>
      </c>
      <c r="I125" s="162">
        <v>3</v>
      </c>
      <c r="J125" s="162">
        <v>1</v>
      </c>
      <c r="K125" s="162">
        <v>2</v>
      </c>
      <c r="L125" s="239"/>
      <c r="M125" s="149"/>
    </row>
    <row r="126" spans="1:13" ht="21.95" customHeight="1">
      <c r="A126" s="252"/>
      <c r="B126" s="226"/>
      <c r="C126" s="226"/>
      <c r="D126" s="230"/>
      <c r="E126" s="231"/>
      <c r="F126" s="233" t="s">
        <v>175</v>
      </c>
      <c r="G126" s="234"/>
      <c r="H126" s="235"/>
      <c r="I126" s="233"/>
      <c r="J126" s="234"/>
      <c r="K126" s="235"/>
      <c r="L126" s="238" t="s">
        <v>159</v>
      </c>
      <c r="M126" s="149"/>
    </row>
    <row r="127" spans="1:13">
      <c r="A127" s="252"/>
      <c r="B127" s="226"/>
      <c r="C127" s="226"/>
      <c r="D127" s="230"/>
      <c r="E127" s="232"/>
      <c r="F127" s="162">
        <v>2</v>
      </c>
      <c r="G127" s="162">
        <v>0</v>
      </c>
      <c r="H127" s="162">
        <v>2</v>
      </c>
      <c r="I127" s="162"/>
      <c r="J127" s="162"/>
      <c r="K127" s="162"/>
      <c r="L127" s="239"/>
      <c r="M127" s="149"/>
    </row>
    <row r="128" spans="1:13" ht="21.95" customHeight="1">
      <c r="A128" s="252"/>
      <c r="B128" s="226"/>
      <c r="C128" s="226"/>
      <c r="D128" s="230"/>
      <c r="E128" s="231"/>
      <c r="F128" s="233" t="s">
        <v>176</v>
      </c>
      <c r="G128" s="234"/>
      <c r="H128" s="235"/>
      <c r="I128" s="233"/>
      <c r="J128" s="234"/>
      <c r="K128" s="235"/>
      <c r="L128" s="238" t="s">
        <v>177</v>
      </c>
      <c r="M128" s="149"/>
    </row>
    <row r="129" spans="1:13">
      <c r="A129" s="252"/>
      <c r="B129" s="226"/>
      <c r="C129" s="226"/>
      <c r="D129" s="230"/>
      <c r="E129" s="232"/>
      <c r="F129" s="162">
        <v>3</v>
      </c>
      <c r="G129" s="162">
        <v>0</v>
      </c>
      <c r="H129" s="162">
        <v>3</v>
      </c>
      <c r="I129" s="162"/>
      <c r="J129" s="162"/>
      <c r="K129" s="162"/>
      <c r="L129" s="239"/>
      <c r="M129" s="149"/>
    </row>
    <row r="130" spans="1:13" ht="21.95" customHeight="1">
      <c r="A130" s="252"/>
      <c r="B130" s="226"/>
      <c r="C130" s="226"/>
      <c r="D130" s="230"/>
      <c r="E130" s="231"/>
      <c r="F130" s="233"/>
      <c r="G130" s="234"/>
      <c r="H130" s="235"/>
      <c r="I130" s="233" t="s">
        <v>90</v>
      </c>
      <c r="J130" s="234"/>
      <c r="K130" s="235"/>
      <c r="L130" s="240" t="s">
        <v>165</v>
      </c>
      <c r="M130" s="149"/>
    </row>
    <row r="131" spans="1:13">
      <c r="A131" s="252"/>
      <c r="B131" s="226"/>
      <c r="C131" s="226"/>
      <c r="D131" s="230"/>
      <c r="E131" s="232"/>
      <c r="F131" s="162"/>
      <c r="G131" s="162"/>
      <c r="H131" s="162"/>
      <c r="I131" s="162">
        <v>3</v>
      </c>
      <c r="J131" s="162">
        <v>0</v>
      </c>
      <c r="K131" s="162">
        <v>3</v>
      </c>
      <c r="L131" s="240"/>
      <c r="M131" s="149"/>
    </row>
    <row r="132" spans="1:13">
      <c r="A132" s="252"/>
      <c r="B132" s="226"/>
      <c r="C132" s="245" t="s">
        <v>127</v>
      </c>
      <c r="D132" s="246"/>
      <c r="E132" s="247"/>
      <c r="F132" s="158">
        <f>F121+F123+F125+F127+F129+F131</f>
        <v>11</v>
      </c>
      <c r="G132" s="158">
        <f t="shared" ref="G132:K132" si="9">G121+G123+G125+G127+G129+G131</f>
        <v>0</v>
      </c>
      <c r="H132" s="158">
        <f t="shared" si="9"/>
        <v>11</v>
      </c>
      <c r="I132" s="158">
        <f t="shared" si="9"/>
        <v>9</v>
      </c>
      <c r="J132" s="158">
        <f t="shared" si="9"/>
        <v>1</v>
      </c>
      <c r="K132" s="158">
        <f t="shared" si="9"/>
        <v>8</v>
      </c>
      <c r="L132" s="55"/>
      <c r="M132" s="149"/>
    </row>
    <row r="133" spans="1:13">
      <c r="A133" s="252"/>
      <c r="B133" s="264" t="s">
        <v>128</v>
      </c>
      <c r="C133" s="265"/>
      <c r="D133" s="265"/>
      <c r="E133" s="266"/>
      <c r="F133" s="163">
        <f t="shared" ref="F133:K133" si="10">F112+F119+F132</f>
        <v>17</v>
      </c>
      <c r="G133" s="163">
        <f t="shared" si="10"/>
        <v>1</v>
      </c>
      <c r="H133" s="163">
        <f t="shared" si="10"/>
        <v>16</v>
      </c>
      <c r="I133" s="163">
        <f t="shared" si="10"/>
        <v>15</v>
      </c>
      <c r="J133" s="163">
        <f t="shared" si="10"/>
        <v>2</v>
      </c>
      <c r="K133" s="163">
        <f t="shared" si="10"/>
        <v>13</v>
      </c>
      <c r="L133" s="56"/>
      <c r="M133" s="149"/>
    </row>
    <row r="134" spans="1:13">
      <c r="A134" s="298" t="s">
        <v>20</v>
      </c>
      <c r="B134" s="265"/>
      <c r="C134" s="265"/>
      <c r="D134" s="265"/>
      <c r="E134" s="266"/>
      <c r="F134" s="163">
        <f t="shared" ref="F134:K134" si="11">SUM(F$39,F$73,F$107,F$133)</f>
        <v>86</v>
      </c>
      <c r="G134" s="163">
        <f t="shared" si="11"/>
        <v>19</v>
      </c>
      <c r="H134" s="163">
        <f t="shared" si="11"/>
        <v>61</v>
      </c>
      <c r="I134" s="163">
        <f t="shared" si="11"/>
        <v>86</v>
      </c>
      <c r="J134" s="163">
        <f t="shared" si="11"/>
        <v>22</v>
      </c>
      <c r="K134" s="163">
        <f t="shared" si="11"/>
        <v>58</v>
      </c>
      <c r="L134" s="56"/>
      <c r="M134" s="149"/>
    </row>
    <row r="135" spans="1:13">
      <c r="A135" s="279" t="s">
        <v>178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80"/>
      <c r="M135" s="149"/>
    </row>
    <row r="136" spans="1:13">
      <c r="A136" s="211" t="s">
        <v>21</v>
      </c>
      <c r="B136" s="210"/>
      <c r="C136" s="225" t="s">
        <v>179</v>
      </c>
      <c r="D136" s="212"/>
      <c r="E136" s="212"/>
      <c r="F136" s="212"/>
      <c r="G136" s="213"/>
      <c r="H136" s="225" t="s">
        <v>22</v>
      </c>
      <c r="I136" s="212"/>
      <c r="J136" s="212"/>
      <c r="K136" s="213"/>
      <c r="L136" s="168" t="s">
        <v>23</v>
      </c>
      <c r="M136" s="149"/>
    </row>
    <row r="137" spans="1:13">
      <c r="A137" s="211"/>
      <c r="B137" s="210"/>
      <c r="C137" s="225">
        <v>0</v>
      </c>
      <c r="D137" s="212"/>
      <c r="E137" s="212"/>
      <c r="F137" s="212"/>
      <c r="G137" s="213"/>
      <c r="H137" s="225">
        <v>71</v>
      </c>
      <c r="I137" s="212"/>
      <c r="J137" s="212"/>
      <c r="K137" s="213"/>
      <c r="L137" s="169">
        <v>71</v>
      </c>
      <c r="M137" s="149"/>
    </row>
    <row r="138" spans="1:13">
      <c r="A138" s="209" t="s">
        <v>34</v>
      </c>
      <c r="B138" s="210"/>
      <c r="C138" s="225" t="s">
        <v>180</v>
      </c>
      <c r="D138" s="212"/>
      <c r="E138" s="212"/>
      <c r="F138" s="212"/>
      <c r="G138" s="213"/>
      <c r="H138" s="212"/>
      <c r="I138" s="212"/>
      <c r="J138" s="212"/>
      <c r="K138" s="213"/>
      <c r="L138" s="168" t="s">
        <v>181</v>
      </c>
      <c r="M138" s="149"/>
    </row>
    <row r="139" spans="1:13">
      <c r="A139" s="211"/>
      <c r="B139" s="210"/>
      <c r="C139" s="225">
        <v>9</v>
      </c>
      <c r="D139" s="212"/>
      <c r="E139" s="212"/>
      <c r="F139" s="212"/>
      <c r="G139" s="213"/>
      <c r="H139" s="212"/>
      <c r="I139" s="212"/>
      <c r="J139" s="212"/>
      <c r="K139" s="213"/>
      <c r="L139" s="168">
        <v>9</v>
      </c>
      <c r="M139" s="149"/>
    </row>
    <row r="140" spans="1:13">
      <c r="A140" s="214" t="s">
        <v>182</v>
      </c>
      <c r="B140" s="215"/>
      <c r="C140" s="219" t="s">
        <v>39</v>
      </c>
      <c r="D140" s="220"/>
      <c r="E140" s="221"/>
      <c r="F140" s="218" t="s">
        <v>183</v>
      </c>
      <c r="G140" s="218"/>
      <c r="H140" s="218" t="s">
        <v>184</v>
      </c>
      <c r="I140" s="218"/>
      <c r="J140" s="218" t="s">
        <v>185</v>
      </c>
      <c r="K140" s="218"/>
      <c r="L140" s="170" t="s">
        <v>186</v>
      </c>
      <c r="M140" s="149"/>
    </row>
    <row r="141" spans="1:13" ht="17.25" thickBot="1">
      <c r="A141" s="216"/>
      <c r="B141" s="217"/>
      <c r="C141" s="222">
        <v>32</v>
      </c>
      <c r="D141" s="223"/>
      <c r="E141" s="224"/>
      <c r="F141" s="217">
        <v>5</v>
      </c>
      <c r="G141" s="217"/>
      <c r="H141" s="217">
        <v>11</v>
      </c>
      <c r="I141" s="217"/>
      <c r="J141" s="217">
        <v>16</v>
      </c>
      <c r="K141" s="217"/>
      <c r="L141" s="171">
        <v>80</v>
      </c>
      <c r="M141" s="149"/>
    </row>
    <row r="143" spans="1:13">
      <c r="A143" s="40" t="s">
        <v>187</v>
      </c>
    </row>
  </sheetData>
  <mergeCells count="318">
    <mergeCell ref="F8:H8"/>
    <mergeCell ref="I8:K8"/>
    <mergeCell ref="L8:L9"/>
    <mergeCell ref="F10:H10"/>
    <mergeCell ref="C119:E119"/>
    <mergeCell ref="C132:E132"/>
    <mergeCell ref="B133:E133"/>
    <mergeCell ref="A134:E134"/>
    <mergeCell ref="B107:E107"/>
    <mergeCell ref="C78:E78"/>
    <mergeCell ref="C85:E85"/>
    <mergeCell ref="B73:E73"/>
    <mergeCell ref="C72:E72"/>
    <mergeCell ref="A6:A73"/>
    <mergeCell ref="B6:B38"/>
    <mergeCell ref="C21:C28"/>
    <mergeCell ref="E16:E17"/>
    <mergeCell ref="D6:D7"/>
    <mergeCell ref="E6:E7"/>
    <mergeCell ref="C20:E20"/>
    <mergeCell ref="E27:E28"/>
    <mergeCell ref="E8:E9"/>
    <mergeCell ref="E98:E99"/>
    <mergeCell ref="E104:E105"/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E10:E11"/>
    <mergeCell ref="E12:E13"/>
    <mergeCell ref="E14:E15"/>
    <mergeCell ref="D21:D22"/>
    <mergeCell ref="E21:E22"/>
    <mergeCell ref="E25:E26"/>
    <mergeCell ref="E18:E19"/>
    <mergeCell ref="C136:G136"/>
    <mergeCell ref="C137:G137"/>
    <mergeCell ref="A135:L135"/>
    <mergeCell ref="I21:K21"/>
    <mergeCell ref="D23:D28"/>
    <mergeCell ref="E23:E24"/>
    <mergeCell ref="F23:H23"/>
    <mergeCell ref="I23:K23"/>
    <mergeCell ref="L32:L33"/>
    <mergeCell ref="E34:E35"/>
    <mergeCell ref="F34:H34"/>
    <mergeCell ref="I34:K34"/>
    <mergeCell ref="L34:L35"/>
    <mergeCell ref="E32:E33"/>
    <mergeCell ref="F32:H32"/>
    <mergeCell ref="I32:K32"/>
    <mergeCell ref="F25:H25"/>
    <mergeCell ref="I25:K25"/>
    <mergeCell ref="C30:C37"/>
    <mergeCell ref="D30:D31"/>
    <mergeCell ref="E30:E31"/>
    <mergeCell ref="F30:H30"/>
    <mergeCell ref="I30:K30"/>
    <mergeCell ref="L30:L31"/>
    <mergeCell ref="D32:D37"/>
    <mergeCell ref="E36:E37"/>
    <mergeCell ref="F36:H36"/>
    <mergeCell ref="I36:K36"/>
    <mergeCell ref="L36:L37"/>
    <mergeCell ref="L48:L49"/>
    <mergeCell ref="E48:E49"/>
    <mergeCell ref="F48:H48"/>
    <mergeCell ref="I48:K48"/>
    <mergeCell ref="D40:D41"/>
    <mergeCell ref="E40:E41"/>
    <mergeCell ref="F40:H40"/>
    <mergeCell ref="I40:K40"/>
    <mergeCell ref="L40:L41"/>
    <mergeCell ref="I42:K42"/>
    <mergeCell ref="L42:L43"/>
    <mergeCell ref="I44:K44"/>
    <mergeCell ref="L44:L45"/>
    <mergeCell ref="I46:K46"/>
    <mergeCell ref="L46:L47"/>
    <mergeCell ref="I59:K59"/>
    <mergeCell ref="L59:L60"/>
    <mergeCell ref="E59:E60"/>
    <mergeCell ref="E53:E54"/>
    <mergeCell ref="F53:H53"/>
    <mergeCell ref="I53:K53"/>
    <mergeCell ref="L53:L54"/>
    <mergeCell ref="E55:E56"/>
    <mergeCell ref="F55:H55"/>
    <mergeCell ref="I55:K55"/>
    <mergeCell ref="L55:L56"/>
    <mergeCell ref="U1:AA1"/>
    <mergeCell ref="H1:K1"/>
    <mergeCell ref="I27:K27"/>
    <mergeCell ref="L27:L28"/>
    <mergeCell ref="L21:L22"/>
    <mergeCell ref="L23:L24"/>
    <mergeCell ref="L25:L26"/>
    <mergeCell ref="L16:L17"/>
    <mergeCell ref="F18:H18"/>
    <mergeCell ref="I18:K18"/>
    <mergeCell ref="L18:L19"/>
    <mergeCell ref="I16:K16"/>
    <mergeCell ref="L14:L15"/>
    <mergeCell ref="F21:H21"/>
    <mergeCell ref="I12:K12"/>
    <mergeCell ref="L12:L13"/>
    <mergeCell ref="F14:H14"/>
    <mergeCell ref="I14:K14"/>
    <mergeCell ref="F6:H6"/>
    <mergeCell ref="F27:H27"/>
    <mergeCell ref="I6:K6"/>
    <mergeCell ref="L6:L7"/>
    <mergeCell ref="I10:K10"/>
    <mergeCell ref="L10:L11"/>
    <mergeCell ref="F66:H66"/>
    <mergeCell ref="E64:E65"/>
    <mergeCell ref="F64:H64"/>
    <mergeCell ref="E66:E67"/>
    <mergeCell ref="F59:H59"/>
    <mergeCell ref="C29:E29"/>
    <mergeCell ref="C6:C19"/>
    <mergeCell ref="F12:H12"/>
    <mergeCell ref="C38:E38"/>
    <mergeCell ref="B39:E39"/>
    <mergeCell ref="B40:B72"/>
    <mergeCell ref="C40:C49"/>
    <mergeCell ref="D42:D49"/>
    <mergeCell ref="E42:E43"/>
    <mergeCell ref="F42:H42"/>
    <mergeCell ref="F44:H44"/>
    <mergeCell ref="E46:E47"/>
    <mergeCell ref="F46:H46"/>
    <mergeCell ref="C50:E50"/>
    <mergeCell ref="C51:C60"/>
    <mergeCell ref="D51:D52"/>
    <mergeCell ref="E51:E52"/>
    <mergeCell ref="F51:H51"/>
    <mergeCell ref="D8:D19"/>
    <mergeCell ref="I51:K51"/>
    <mergeCell ref="L51:L52"/>
    <mergeCell ref="D53:D60"/>
    <mergeCell ref="E57:E58"/>
    <mergeCell ref="F57:H57"/>
    <mergeCell ref="I57:K57"/>
    <mergeCell ref="L57:L58"/>
    <mergeCell ref="C61:E61"/>
    <mergeCell ref="C62:C71"/>
    <mergeCell ref="D62:D63"/>
    <mergeCell ref="E62:E63"/>
    <mergeCell ref="F62:H62"/>
    <mergeCell ref="I62:K62"/>
    <mergeCell ref="L62:L63"/>
    <mergeCell ref="D64:D71"/>
    <mergeCell ref="E68:E69"/>
    <mergeCell ref="F68:H68"/>
    <mergeCell ref="I68:K68"/>
    <mergeCell ref="L68:L69"/>
    <mergeCell ref="E70:E71"/>
    <mergeCell ref="F70:H70"/>
    <mergeCell ref="I70:K70"/>
    <mergeCell ref="L70:L71"/>
    <mergeCell ref="L64:L65"/>
    <mergeCell ref="I66:K66"/>
    <mergeCell ref="L66:L67"/>
    <mergeCell ref="I64:K64"/>
    <mergeCell ref="A74:A133"/>
    <mergeCell ref="B74:B106"/>
    <mergeCell ref="C74:C77"/>
    <mergeCell ref="D74:D75"/>
    <mergeCell ref="E74:E75"/>
    <mergeCell ref="F74:H74"/>
    <mergeCell ref="I74:K74"/>
    <mergeCell ref="L74:L75"/>
    <mergeCell ref="D76:D77"/>
    <mergeCell ref="E76:E77"/>
    <mergeCell ref="F76:H76"/>
    <mergeCell ref="I76:K76"/>
    <mergeCell ref="L76:L77"/>
    <mergeCell ref="C79:C84"/>
    <mergeCell ref="D79:D80"/>
    <mergeCell ref="E79:E80"/>
    <mergeCell ref="F79:H79"/>
    <mergeCell ref="I79:K79"/>
    <mergeCell ref="L79:L80"/>
    <mergeCell ref="D81:D84"/>
    <mergeCell ref="E81:E82"/>
    <mergeCell ref="F81:H81"/>
    <mergeCell ref="I81:K81"/>
    <mergeCell ref="L81:L82"/>
    <mergeCell ref="E83:E84"/>
    <mergeCell ref="F83:H83"/>
    <mergeCell ref="I83:K83"/>
    <mergeCell ref="L83:L84"/>
    <mergeCell ref="C86:C105"/>
    <mergeCell ref="D86:D87"/>
    <mergeCell ref="E86:E87"/>
    <mergeCell ref="F86:H86"/>
    <mergeCell ref="I86:K86"/>
    <mergeCell ref="L86:L87"/>
    <mergeCell ref="D88:D105"/>
    <mergeCell ref="E88:E89"/>
    <mergeCell ref="F88:H88"/>
    <mergeCell ref="I88:K88"/>
    <mergeCell ref="L88:L89"/>
    <mergeCell ref="E90:E91"/>
    <mergeCell ref="F90:H90"/>
    <mergeCell ref="I90:K90"/>
    <mergeCell ref="L90:L91"/>
    <mergeCell ref="E92:E93"/>
    <mergeCell ref="F92:H92"/>
    <mergeCell ref="I92:K92"/>
    <mergeCell ref="L92:L93"/>
    <mergeCell ref="E94:E95"/>
    <mergeCell ref="F94:H94"/>
    <mergeCell ref="I94:K94"/>
    <mergeCell ref="L94:L95"/>
    <mergeCell ref="E96:E97"/>
    <mergeCell ref="F96:H96"/>
    <mergeCell ref="I96:K96"/>
    <mergeCell ref="L96:L97"/>
    <mergeCell ref="F98:H98"/>
    <mergeCell ref="I98:K98"/>
    <mergeCell ref="L98:L99"/>
    <mergeCell ref="E100:E101"/>
    <mergeCell ref="F100:H100"/>
    <mergeCell ref="I100:K100"/>
    <mergeCell ref="L100:L101"/>
    <mergeCell ref="E102:E103"/>
    <mergeCell ref="F102:H102"/>
    <mergeCell ref="I102:K102"/>
    <mergeCell ref="L102:L103"/>
    <mergeCell ref="F104:H104"/>
    <mergeCell ref="I104:K104"/>
    <mergeCell ref="L104:L105"/>
    <mergeCell ref="F113:H113"/>
    <mergeCell ref="I113:K113"/>
    <mergeCell ref="L113:L114"/>
    <mergeCell ref="D115:D118"/>
    <mergeCell ref="E115:E116"/>
    <mergeCell ref="F115:H115"/>
    <mergeCell ref="I115:K115"/>
    <mergeCell ref="L115:L116"/>
    <mergeCell ref="E117:E118"/>
    <mergeCell ref="F117:H117"/>
    <mergeCell ref="I117:K117"/>
    <mergeCell ref="L117:L118"/>
    <mergeCell ref="C112:E112"/>
    <mergeCell ref="C106:E106"/>
    <mergeCell ref="L108:L109"/>
    <mergeCell ref="L110:L111"/>
    <mergeCell ref="L120:L121"/>
    <mergeCell ref="D122:D131"/>
    <mergeCell ref="E122:E123"/>
    <mergeCell ref="F122:H122"/>
    <mergeCell ref="I122:K122"/>
    <mergeCell ref="L122:L123"/>
    <mergeCell ref="E124:E125"/>
    <mergeCell ref="F124:H124"/>
    <mergeCell ref="I124:K124"/>
    <mergeCell ref="L124:L125"/>
    <mergeCell ref="E126:E127"/>
    <mergeCell ref="F126:H126"/>
    <mergeCell ref="I126:K126"/>
    <mergeCell ref="L126:L127"/>
    <mergeCell ref="E128:E129"/>
    <mergeCell ref="F128:H128"/>
    <mergeCell ref="I128:K128"/>
    <mergeCell ref="L128:L129"/>
    <mergeCell ref="E130:E131"/>
    <mergeCell ref="F130:H130"/>
    <mergeCell ref="I130:K130"/>
    <mergeCell ref="L130:L131"/>
    <mergeCell ref="A136:B137"/>
    <mergeCell ref="H136:K136"/>
    <mergeCell ref="H137:K137"/>
    <mergeCell ref="B108:B132"/>
    <mergeCell ref="C108:C111"/>
    <mergeCell ref="D108:D109"/>
    <mergeCell ref="E108:E109"/>
    <mergeCell ref="F108:H108"/>
    <mergeCell ref="I108:K108"/>
    <mergeCell ref="D110:D111"/>
    <mergeCell ref="E110:E111"/>
    <mergeCell ref="F110:H110"/>
    <mergeCell ref="I110:K110"/>
    <mergeCell ref="C113:C118"/>
    <mergeCell ref="D113:D114"/>
    <mergeCell ref="E113:E114"/>
    <mergeCell ref="C120:C131"/>
    <mergeCell ref="D120:D121"/>
    <mergeCell ref="E120:E121"/>
    <mergeCell ref="F120:H120"/>
    <mergeCell ref="I120:K120"/>
    <mergeCell ref="A138:B139"/>
    <mergeCell ref="H138:K138"/>
    <mergeCell ref="H139:K139"/>
    <mergeCell ref="A140:B141"/>
    <mergeCell ref="F140:G140"/>
    <mergeCell ref="H140:I140"/>
    <mergeCell ref="J140:K140"/>
    <mergeCell ref="F141:G141"/>
    <mergeCell ref="H141:I141"/>
    <mergeCell ref="J141:K141"/>
    <mergeCell ref="C140:E140"/>
    <mergeCell ref="C141:E141"/>
    <mergeCell ref="C138:G138"/>
    <mergeCell ref="C139:G13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2020~2021학년도 신구교과목대비표(2년제)</oddHeader>
  </headerFooter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</vt:lpstr>
      <vt:lpstr>' 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2020-03-04T07:22:58Z</cp:lastPrinted>
  <dcterms:created xsi:type="dcterms:W3CDTF">2015-01-27T09:59:54Z</dcterms:created>
  <dcterms:modified xsi:type="dcterms:W3CDTF">2021-08-19T02:06:48Z</dcterms:modified>
</cp:coreProperties>
</file>